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PLAN ANUAL 2024" sheetId="5" r:id="rId1"/>
    <sheet name="Hoja1" sheetId="4" state="hidden" r:id="rId2"/>
    <sheet name="CORRELACIÓN DE OBJETIVOS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0" hidden="1">'PLAN ANUAL 2024'!$A$16:$X$48</definedName>
    <definedName name="_Key1" hidden="1">'[1]Dia-Mayorist'!$AR$41:$AR$51</definedName>
    <definedName name="_Order1" hidden="1">255</definedName>
    <definedName name="_Sort" hidden="1">'[1]Dia-Mayorist'!$AR$41:$AT$51</definedName>
    <definedName name="Admini">'[2]DET-COC'!$D$15</definedName>
    <definedName name="_xlnm.Print_Area" localSheetId="0">'PLAN ANUAL 2024'!$A$1:$X$276</definedName>
    <definedName name="_xlnm.Print_Area">[3]L!$A$1:$L$67</definedName>
    <definedName name="area_sig1" localSheetId="0">#REF!</definedName>
    <definedName name="area_sig1">#REF!</definedName>
    <definedName name="area_sig2" localSheetId="0">#REF!</definedName>
    <definedName name="area_sig2">#REF!</definedName>
    <definedName name="area_sig3" localSheetId="0">#REF!</definedName>
    <definedName name="area_sig3">#REF!</definedName>
    <definedName name="area_sig4" localSheetId="0">#REF!</definedName>
    <definedName name="area_sig4">#REF!</definedName>
    <definedName name="area_sig5" localSheetId="0">#REF!</definedName>
    <definedName name="area_sig5">#REF!</definedName>
    <definedName name="area_sig6" localSheetId="0">#REF!</definedName>
    <definedName name="area_sig6">#REF!</definedName>
    <definedName name="area_sig7" localSheetId="0">#REF!</definedName>
    <definedName name="area_sig7">#REF!</definedName>
    <definedName name="ARROZ" localSheetId="0">'[4]Inf-Arroz'!#REF!</definedName>
    <definedName name="ARROZ">'[4]Inf-Arroz'!#REF!</definedName>
    <definedName name="Aspectos">[5]CASO1!$A$1:$Y$16</definedName>
    <definedName name="aux">'[6]PagA 12.1'!$E$67,'[6]PagA 12.1'!$C$67</definedName>
    <definedName name="bail" localSheetId="0">[7]PRODUCC!#REF!</definedName>
    <definedName name="bail">[7]PRODUCC!#REF!</definedName>
    <definedName name="bbbb">[8]Roma!$A$2:$H$50</definedName>
    <definedName name="Bie">'[9]RES OP-PRO-HAR'!$C$56</definedName>
    <definedName name="BIenestar">'[9]RES OP-PRO-HAR'!$C$56</definedName>
    <definedName name="Capa" localSheetId="0">#REF!</definedName>
    <definedName name="Capa">#REF!</definedName>
    <definedName name="CARATULA">'[10]RES OP-PRO-HAR'!$C$56</definedName>
    <definedName name="CASAGRANDE">[11]Hoja1!$A$2:$H$57</definedName>
    <definedName name="co">'[12]DET-COC'!$D$15</definedName>
    <definedName name="cOMBObOX1" localSheetId="0">#REF!</definedName>
    <definedName name="cOMBObOX1">#REF!</definedName>
    <definedName name="CR">'[12]DET-CRU'!$D$14</definedName>
    <definedName name="Database">[13]CASO1!$A$1:$Y$16</definedName>
    <definedName name="des">'[10]RES OP-PRO-HAR'!$C$60</definedName>
    <definedName name="DIARIO">'[1]Dia-Mayorist'!$Y$18:$AI$63</definedName>
    <definedName name="Excel_BuiltIn__FilterDatabase_7" localSheetId="0">#REF!</definedName>
    <definedName name="Excel_BuiltIn__FilterDatabase_7">#REF!</definedName>
    <definedName name="FARIAS">[14]Farias!$A$2:$H$44</definedName>
    <definedName name="ga" localSheetId="0">[15]PRODUCC!#REF!</definedName>
    <definedName name="ga">[15]PRODUCC!#REF!</definedName>
    <definedName name="gasto">'[16]RES OP-PRO-HAR'!$C$56</definedName>
    <definedName name="gggg" localSheetId="0">#REF!</definedName>
    <definedName name="gggg">#REF!</definedName>
    <definedName name="H" localSheetId="0">#REF!</definedName>
    <definedName name="H">#REF!</definedName>
    <definedName name="IngGen">'[17]Informe General'!$A$1:$AE$481</definedName>
    <definedName name="juan">'[18]DET-CRU'!$D$14</definedName>
    <definedName name="LIMA">[19]Diario!$C$16:$D$87</definedName>
    <definedName name="MES" localSheetId="0">[20]Anexo3!#REF!</definedName>
    <definedName name="MES">[20]Anexo3!#REF!</definedName>
    <definedName name="mmmm">'[11]Casa Grande'!$A$2:$H$57</definedName>
    <definedName name="nacion" localSheetId="0">#REF!</definedName>
    <definedName name="nacion">#REF!</definedName>
    <definedName name="ñ" localSheetId="0">'[4]Inf-Arroz'!#REF!</definedName>
    <definedName name="ñ">'[4]Inf-Arroz'!#REF!</definedName>
    <definedName name="ññññ">[21]Sausal!$A$2:$H$29</definedName>
    <definedName name="PC" localSheetId="0">#REF!</definedName>
    <definedName name="PC">#REF!</definedName>
    <definedName name="PINO" localSheetId="0">#REF!</definedName>
    <definedName name="PINO">#REF!</definedName>
    <definedName name="PROD.AÑO">'[10]RES OP-PRO-HAR'!$C$60</definedName>
    <definedName name="PROD.MES" localSheetId="0">[7]PRODUCC!#REF!</definedName>
    <definedName name="PROD.MES">[7]PRODUCC!#REF!</definedName>
    <definedName name="PROD.SEM">'[10]RES OP-PRO-HAR'!$C$56</definedName>
    <definedName name="PROD_AÑO" localSheetId="0">#REF!</definedName>
    <definedName name="PROD_AÑO">#REF!</definedName>
    <definedName name="PROD_MES" localSheetId="0">#REF!</definedName>
    <definedName name="PROD_MES">#REF!</definedName>
    <definedName name="PROD_SEM" localSheetId="0">#REF!</definedName>
    <definedName name="PROD_SEM">#REF!</definedName>
    <definedName name="PROD_SEM_CR" localSheetId="0">#REF!</definedName>
    <definedName name="PROD_SEM_CR">#REF!</definedName>
    <definedName name="ROMA">[8]Roma!$A$2:$H$50</definedName>
    <definedName name="RRHH" localSheetId="0">[22]PRODUCC!#REF!</definedName>
    <definedName name="RRHH">[22]PRODUCC!#REF!</definedName>
    <definedName name="RS">'[2]DET-COC'!$D$15</definedName>
    <definedName name="SAUSAL">[21]Sausal!$A$2:$H$29</definedName>
    <definedName name="SEM" localSheetId="0">#REF!</definedName>
    <definedName name="SEM">#REF!</definedName>
    <definedName name="t" localSheetId="0">#REF!</definedName>
    <definedName name="t">#REF!</definedName>
    <definedName name="TC" localSheetId="0">#REF!</definedName>
    <definedName name="TC">#REF!</definedName>
    <definedName name="_xlnm.Print_Titles" localSheetId="0">'PLAN ANUAL 2024'!$16:$17</definedName>
    <definedName name="WENDY">[23]CASO1!$A$1:$Y$16</definedName>
    <definedName name="WENDYS" localSheetId="0">#REF!</definedName>
    <definedName name="WENDYS">#REF!</definedName>
    <definedName name="WWENDY" localSheetId="0">#REF!</definedName>
    <definedName name="WWENDY">#REF!</definedName>
    <definedName name="x" localSheetId="0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Cristian Villalobos Salas</author>
  </authors>
  <commentList>
    <comment ref="A13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PRESUPUESTO GENERAL DEL AÑO 2024</t>
        </r>
      </text>
    </comment>
    <comment ref="B33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agregar infracciones por trasladar personal en tolvas.</t>
        </r>
      </text>
    </comment>
    <comment ref="M90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SE CONSIDERO FECHA SEGÚN PROYECTADO EN EL PB</t>
        </r>
      </text>
    </comment>
    <comment ref="H133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SE ACTUALIZARÁ A UN AÑO DE LA EJECUCIÓN</t>
        </r>
      </text>
    </comment>
    <comment ref="B141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Se agregó esta actividad que se realiza mensualemente.</t>
        </r>
      </text>
    </comment>
    <comment ref="L156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SE EJECUTARA SEGÚN NUESTRO PB</t>
        </r>
      </text>
    </comment>
    <comment ref="J164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CONSULTAR CON DRA LA FECHA DE EJECUCIÓN</t>
        </r>
      </text>
    </comment>
    <comment ref="M166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SE PROGRAMA PARA ESTE MES SEGÚN NUESTRO PB</t>
        </r>
      </text>
    </comment>
    <comment ref="B204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POR DEFINIR SEGÚN PAC</t>
        </r>
      </text>
    </comment>
    <comment ref="B208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EXISTEN EXTINTORES QUE VENCEN EN FEBRERO, ABRIL, JULIO AGOSTO Y OCTUBRE</t>
        </r>
      </text>
    </comment>
    <comment ref="H208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RECARGA DE BACKUP
</t>
        </r>
      </text>
    </comment>
    <comment ref="B210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ver fecha en opex</t>
        </r>
      </text>
    </comment>
    <comment ref="K252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por dia de la seguridad</t>
        </r>
      </text>
    </comment>
    <comment ref="P252" authorId="0">
      <text>
        <r>
          <rPr>
            <b/>
            <sz val="9"/>
            <rFont val="Tahoma"/>
            <charset val="134"/>
          </rPr>
          <t>Cristian Villalobos Salas:</t>
        </r>
        <r>
          <rPr>
            <sz val="9"/>
            <rFont val="Tahoma"/>
            <charset val="134"/>
          </rPr>
          <t xml:space="preserve">
por dia de la seguridad</t>
        </r>
      </text>
    </comment>
  </commentList>
</comments>
</file>

<file path=xl/sharedStrings.xml><?xml version="1.0" encoding="utf-8"?>
<sst xmlns="http://schemas.openxmlformats.org/spreadsheetml/2006/main" count="2321" uniqueCount="532">
  <si>
    <t>SISTEMA DE GESTIÓN DE SEGURIDAD Y SALUD EN EL TRABAJO</t>
  </si>
  <si>
    <t>Código:</t>
  </si>
  <si>
    <t>PROGRAMA ANUAL DE SEGURIDAD Y SALUD EN EL TRABAJO 2024</t>
  </si>
  <si>
    <t>Versión:</t>
  </si>
  <si>
    <t>Vigencia:</t>
  </si>
  <si>
    <t>RAZÓN SOCIAL</t>
  </si>
  <si>
    <t>INDUSTRIAS DEL SHANUSI</t>
  </si>
  <si>
    <t>RUC</t>
  </si>
  <si>
    <t>DOMICILIO</t>
  </si>
  <si>
    <t xml:space="preserve"> CAR. TARAPOTO - YURIMAGUAS NRO. S/N FND. PALMAS DEL SHANUSI</t>
  </si>
  <si>
    <t>N° TRAB.</t>
  </si>
  <si>
    <t>TIPO DE ACTIVIDAD</t>
  </si>
  <si>
    <t>INDUSTRIAL</t>
  </si>
  <si>
    <t>CIIU</t>
  </si>
  <si>
    <t>Objetivo General 1</t>
  </si>
  <si>
    <t>Elaborar, difundir y aplicar un Sistema de Gestión de Seguridad y Salud en el Trabajo,  acorde a la realidad, entre nuestros trabajadores.</t>
  </si>
  <si>
    <t>Objetivos Específicos</t>
  </si>
  <si>
    <t>Objetivo Esp. N° 01:</t>
  </si>
  <si>
    <t>Verificar la disponibilidad y el cumplimiento de la documentación del Sistema de Gestión de Seguridad y Salud en el Trabajo, de acuerdo a la Ley 29783</t>
  </si>
  <si>
    <t>Indicadores</t>
  </si>
  <si>
    <t>1.(Total de % de Actividades Ejecutadas/ Total de %  Actividades programadas)</t>
  </si>
  <si>
    <t>Presupuesto</t>
  </si>
  <si>
    <t>Avance</t>
  </si>
  <si>
    <t>N°</t>
  </si>
  <si>
    <t>Descripción de la Actividad</t>
  </si>
  <si>
    <t>Responsable de Ejecución</t>
  </si>
  <si>
    <t>Área</t>
  </si>
  <si>
    <t>Año: 2024</t>
  </si>
  <si>
    <t>Fecha de Verificación</t>
  </si>
  <si>
    <t>% AVANCE</t>
  </si>
  <si>
    <t>Indicador</t>
  </si>
  <si>
    <t>Evidencia</t>
  </si>
  <si>
    <t>E</t>
  </si>
  <si>
    <t>F</t>
  </si>
  <si>
    <t>M</t>
  </si>
  <si>
    <t>A</t>
  </si>
  <si>
    <t>J</t>
  </si>
  <si>
    <t>S</t>
  </si>
  <si>
    <t>O</t>
  </si>
  <si>
    <t>N</t>
  </si>
  <si>
    <t>D</t>
  </si>
  <si>
    <t>1.1.1</t>
  </si>
  <si>
    <t>Renombrar al Representante de Gerencia General, responsable de proporcionar los recursos, asignar las responsabilidades en los diversos niveles y áreas de la empresa, revisar los resultados y el desempeño del Sistema de Gestión de Seguridad.</t>
  </si>
  <si>
    <t>Gerente General</t>
  </si>
  <si>
    <t>P</t>
  </si>
  <si>
    <t>(N° de Actividades Ejecutadas/ N° Actividades programadas) x 100</t>
  </si>
  <si>
    <t>Directiva Administrativa.</t>
  </si>
  <si>
    <t>1.1.2</t>
  </si>
  <si>
    <t>Renombrar al personal de SST responsable de la eficacia y administración del sistema de gestión de Seguridad y Salud en el Trabajo.</t>
  </si>
  <si>
    <t>Correo de Designación.</t>
  </si>
  <si>
    <t>1.1.3</t>
  </si>
  <si>
    <t>Revisar y aprobar la Política de SST.</t>
  </si>
  <si>
    <t>Líder de SST / Gerencia general</t>
  </si>
  <si>
    <t>SST</t>
  </si>
  <si>
    <t>Politica de SST.</t>
  </si>
  <si>
    <t>1.1.4</t>
  </si>
  <si>
    <t>Revisar, actualizar y publicar los Objetivos de Seguridad y Salud en el trabajo.</t>
  </si>
  <si>
    <t>Acta de revisión por la dirección y el Comité de SST.</t>
  </si>
  <si>
    <t>1.1.5</t>
  </si>
  <si>
    <t>Definir / revisar los indicadores de gestión y metas anuales.</t>
  </si>
  <si>
    <t>1.1.6</t>
  </si>
  <si>
    <t>Diseño y aprobación del Plan Anual de Seguridad y Salud en el Trabajo 2024</t>
  </si>
  <si>
    <t>Plan Anual aprobado por el Comité de SST.</t>
  </si>
  <si>
    <t>1.1.7</t>
  </si>
  <si>
    <t>Formular y aprobar el Programa Anual de Seguridad y Salud en el Trabajo 2024</t>
  </si>
  <si>
    <t>Líder de SST / Comité de SST</t>
  </si>
  <si>
    <t>Programa Anual aprobado por el Comité de SST.</t>
  </si>
  <si>
    <t>1.1.8</t>
  </si>
  <si>
    <t>Revisar, actualizar y aprobar Reglamento Interno de Seguridad y Salud en el Trabajo.</t>
  </si>
  <si>
    <t>Líder de SST</t>
  </si>
  <si>
    <t>Reglamento Interno de SST.</t>
  </si>
  <si>
    <t>1.1.9</t>
  </si>
  <si>
    <t>Revisar y aprobar el Programa de Inspecciones Internas de SST.</t>
  </si>
  <si>
    <t>Programa de Inspecciones aprobado por el Comité de SST.</t>
  </si>
  <si>
    <t>1.1.10</t>
  </si>
  <si>
    <t>Revisar y actualizar el Plan de Contingencia y Emergencias</t>
  </si>
  <si>
    <t>Plan de Contingencia y Emergencias actualizado.</t>
  </si>
  <si>
    <t>1.1.11</t>
  </si>
  <si>
    <t>Actualizar y publicar los Mapas de Riesgos de la Empresa.</t>
  </si>
  <si>
    <t>Mapa de Riesgo actualizado aprobado por el Comité de SST y publicado.</t>
  </si>
  <si>
    <t>1.1.12</t>
  </si>
  <si>
    <t>Revisar y aprobar la matriz de equipos de protección personal.</t>
  </si>
  <si>
    <t>Matriz de equipos de protección personal.</t>
  </si>
  <si>
    <t>1.1.13</t>
  </si>
  <si>
    <t>Revisar y aprobar el Programa de simulacros.</t>
  </si>
  <si>
    <t>Programa de Simulacros aprobado por el Comité de SST</t>
  </si>
  <si>
    <t>1.1.14</t>
  </si>
  <si>
    <t>Revisar y aprobar el programa de auditorias internas y externas en SST.</t>
  </si>
  <si>
    <t>Programa de auditoria aprobado por el Comité de SST</t>
  </si>
  <si>
    <t>1.1.15</t>
  </si>
  <si>
    <t>Ejecución del programa de auditoria interna del sistema de gestión de SST.</t>
  </si>
  <si>
    <t>Objetivo General 2</t>
  </si>
  <si>
    <t>Mejorar continuamente el desempeño de nuestro Sistema de Seguridad y Salud en el Trabajo.</t>
  </si>
  <si>
    <t>Revisión, actualización y mejora continua del Sistema de Gestión de Seguridad y Salud en el Trabajo.</t>
  </si>
  <si>
    <t>Meta</t>
  </si>
  <si>
    <t>2.1.1</t>
  </si>
  <si>
    <t>Revisión del Diagnóstico de Seguridad y Salud en el Trabajo conforme a Ley peruana vigente.</t>
  </si>
  <si>
    <t>Diagnóstico de Línea base.</t>
  </si>
  <si>
    <t>2.1.2</t>
  </si>
  <si>
    <t>Análisis de las estadísticas e indicadores de desempeño en Seguridad del año anterior.</t>
  </si>
  <si>
    <t>Acta del Comité de SST /  Acta de revisión por la Alta Dirección</t>
  </si>
  <si>
    <t>2.1.3</t>
  </si>
  <si>
    <t>Presentación de Resultados del desempeño del SGSST a la Alta Dirección del año anterior.</t>
  </si>
  <si>
    <t>Acta de reunión por la Alta Dirección</t>
  </si>
  <si>
    <t>Objetivo General 3</t>
  </si>
  <si>
    <t>Cumplir con los requisitos legales vigentes de seguridad y salud en el trabajo que apliquen a nuestro sector y con otros requisitos a los que nuestra empresa se haya comprometido.</t>
  </si>
  <si>
    <t>Cumplir los requisitos Legales establecidos por la Ley 29783</t>
  </si>
  <si>
    <t>Objetivo Esp. N° 02:</t>
  </si>
  <si>
    <t>Cumplir con los acuerdos con el sindicato asumidos en materia de SST</t>
  </si>
  <si>
    <t>2.(Total de % de Actividades Ejecutadas/ Total de %  Actividades programadas)</t>
  </si>
  <si>
    <t>3.1.1</t>
  </si>
  <si>
    <t>Asignar un responsable  de recopilar, interpretar y difundir las leyes y regulaciones de Seguridad y Salud en el Trabajo aplicables.</t>
  </si>
  <si>
    <t>Gerencia general</t>
  </si>
  <si>
    <t>Carta de designación</t>
  </si>
  <si>
    <t>3.1.2</t>
  </si>
  <si>
    <t>Mantener actualizado el archivo Matriz de Requisitos Legales con su interpretación en materia de SST.</t>
  </si>
  <si>
    <t>Permanente</t>
  </si>
  <si>
    <t>(N° de Normas Legales Interpretadas/ N° Normas legales emitidas) x 100</t>
  </si>
  <si>
    <t>Matriz de requisitos legales</t>
  </si>
  <si>
    <t>3.1.3</t>
  </si>
  <si>
    <t>Seguimiento de las implementación de los estándares y directrices de seguridad y salud en el trabajo conforme a las regulaciones legales emitidas.</t>
  </si>
  <si>
    <t>(N° de Normas Legales Implementadas/ N° Normas legales Interpretadas) x 100</t>
  </si>
  <si>
    <t>Matriz de Requisitos legales</t>
  </si>
  <si>
    <t>3.1.4</t>
  </si>
  <si>
    <t>Registrar las investigaciones sobre accidentes de trabajo, enfermedades ocupacionales, incidentes peligrosos y otros incidentes.</t>
  </si>
  <si>
    <t>Líder de SST / Médico ocupacional</t>
  </si>
  <si>
    <t>SST / RR. HH.</t>
  </si>
  <si>
    <t>(N° de Investigación realizadas/ N° Incidentes ocurridos) x 100</t>
  </si>
  <si>
    <t>Registros de investigación de accidentes</t>
  </si>
  <si>
    <t>3.1.5</t>
  </si>
  <si>
    <t>Registrar los exámenes médicos ocupacionales de alto riesgo, de ingreso y retiro</t>
  </si>
  <si>
    <t>Médico Ocupacional</t>
  </si>
  <si>
    <t>RR. HH.</t>
  </si>
  <si>
    <t>(N° de Registros de examenes Ejecutados/ N° Registros de examenes programadas) x 100</t>
  </si>
  <si>
    <t>Registros de exámenes médicos ocupacionales</t>
  </si>
  <si>
    <t>3.1.6</t>
  </si>
  <si>
    <t>Contar con Registros del monitoreo de agentes físicos, químicos, biológicos, psicosociales y factores de riesgo disergonómicos.</t>
  </si>
  <si>
    <t>(N° de Registros de monitoreo ejecutados/ N° Registros de monitoreo programadas) x 100</t>
  </si>
  <si>
    <t>Registro de monitoreos ocupacionales</t>
  </si>
  <si>
    <t>3.1.7</t>
  </si>
  <si>
    <t>Registrar las inspecciones internas de seguridad y salud en el trabajo realizadas.</t>
  </si>
  <si>
    <t>Líder de SST /
Comité de SST</t>
  </si>
  <si>
    <t>(N° de Registros de inspecciones internas ejecutados/ N° Registros de Inspecciones internas programadas) x 100</t>
  </si>
  <si>
    <t>Registro de inspecciones internas</t>
  </si>
  <si>
    <t>3.1.8</t>
  </si>
  <si>
    <t>Registrar las estadísticas de seguridad y salud de manera mensual.</t>
  </si>
  <si>
    <t>Registro de estadísticas de SST</t>
  </si>
  <si>
    <t>3.1.9</t>
  </si>
  <si>
    <t>Registrar los equipos de seguridad o emergencia.</t>
  </si>
  <si>
    <t>Registro de equipos de emergencia</t>
  </si>
  <si>
    <t>3.1.10</t>
  </si>
  <si>
    <t>Registrar inducciones, capacitación de seguridad en puesto de trabajo y  entrenamiento en puesto de trabajo al igual que  simulacros de emergencia.</t>
  </si>
  <si>
    <t>Registros de Inducción</t>
  </si>
  <si>
    <t>3.1.11</t>
  </si>
  <si>
    <t>Registrar las auditorías internas  realizadas en temas de seguridad y salud en el trabajo .</t>
  </si>
  <si>
    <t>(N° de Registros de auditorias ejecutados/ N° Registros de auditoria programadas) x 100</t>
  </si>
  <si>
    <t>Registro de auditoría</t>
  </si>
  <si>
    <t>3.1.12</t>
  </si>
  <si>
    <t>Informar por escrito a la Autoridad Administrativa de Trabajo los accidentes de trabajo mortales en caso lo hubieran.</t>
  </si>
  <si>
    <t>RR. HH. / RR. LL. / Líder de SST</t>
  </si>
  <si>
    <t>RR. HH. / SST</t>
  </si>
  <si>
    <t>(N° de accidentes mortales reportados/ N° de accidentes mortales sucedidos) x 100</t>
  </si>
  <si>
    <t>Reporte de comunicación por medio de la plataforma de Sunat y clave sol.</t>
  </si>
  <si>
    <t>3.1.13</t>
  </si>
  <si>
    <t>Informar por escrito a la Autoridad Administrativa de Trabajo los incidentes peligrosos en caso lo hubieran.</t>
  </si>
  <si>
    <t>(N° de incidentes peligroso reportados/ N° de incidentes peligroso sucedidos) x 100</t>
  </si>
  <si>
    <t>3.1.14</t>
  </si>
  <si>
    <t>Informar por escrito a la Autoridad Administrativa de Trabajo las enfermedades ocupacionales graves, muy graves o mortales, dentro del plazo de cinco (05) días hábiles de conocido el diagnóstico en caso lo hubieran.</t>
  </si>
  <si>
    <t>(N° de enfermedades ocupacionales graves reportados/ N° de enfermedades ocupacionales graves sucedidos) x 100</t>
  </si>
  <si>
    <t>3.1.15</t>
  </si>
  <si>
    <t xml:space="preserve">Informar por escrito los accidentes de trabajo  al centro asistencial donde el trabajador accidentado es atendido. </t>
  </si>
  <si>
    <t>BB. SS.</t>
  </si>
  <si>
    <t>RR. HH</t>
  </si>
  <si>
    <t>(N° de accidentes de trabajo reportados/ N° de accidentes de trabajo s sucedidos) x 100</t>
  </si>
  <si>
    <t>Aviso de accidente de trabajo EsSalud / SCTR</t>
  </si>
  <si>
    <t>3.1.16</t>
  </si>
  <si>
    <t>Contar con el registro de los accidentes e incidentes de terceros (contratistas, empresas de servicios, etc.).</t>
  </si>
  <si>
    <t>(N° de accidentes de trabajo reportados por terceras/ N° de accidentes de trabajos sucedidos por terceras) x 100</t>
  </si>
  <si>
    <t>Registro de investigaciones de incidentes de terceros.</t>
  </si>
  <si>
    <t>Objetivo General 4</t>
  </si>
  <si>
    <t>Proteger la seguridad y salud de todos los miembros de la organización, mediante la prevención de lesiones, dolencias, enfermedades e incidentes relacionados con el trabajo. Considerando que son el capital más valioso de la empresa</t>
  </si>
  <si>
    <t>Proporcionar condiciones de trabajo seguras y saludables determinando acciones dirigidas a eliminar los peligros y reducir riesgos para la SST</t>
  </si>
  <si>
    <t>Realizar la vigilancia médico ocupacional a fin de identificar y prevenir riesgos que afecten la salud de los trabajadores</t>
  </si>
  <si>
    <t>Objetivo Esp. N° 03:</t>
  </si>
  <si>
    <t>Controlar las operaciones de personal externo, contratistas y visitantes entre otros en materia de SST</t>
  </si>
  <si>
    <t>1.(% de Actividades Ejecutadas/ %  Actividades programadas)</t>
  </si>
  <si>
    <t>2.(% de Actividades Ejecutadas/ %  Actividades programadas)</t>
  </si>
  <si>
    <t>3.(% de Actividades Ejecutadas/ %  Actividades programadas)</t>
  </si>
  <si>
    <t>4.1.1</t>
  </si>
  <si>
    <t>Comunicar y difundir la Política de Seguridad y Salud en el Trabajo a todo el personal.</t>
  </si>
  <si>
    <t>(N° de trabajadores capacitados/ N° de trabajadores) x 100</t>
  </si>
  <si>
    <t>Registro de capacitación.</t>
  </si>
  <si>
    <t>4.1.2</t>
  </si>
  <si>
    <t>Comunicar, entregar y difundir el Reglamento Interno de Seguridad y Salud en el trabajo de la organización.</t>
  </si>
  <si>
    <t>4.1.3</t>
  </si>
  <si>
    <t>Revisión y actualización de matrices IPERC por puesto de trabajo.</t>
  </si>
  <si>
    <t>(N° de IPERC actualizados/ N° de IPERC programados) x 100</t>
  </si>
  <si>
    <t>Acta de revisión y aprobación por parte del Comité de SST.</t>
  </si>
  <si>
    <t>4.1.4</t>
  </si>
  <si>
    <t>Difusión de las matrices IPERC por puesto de trabajo.</t>
  </si>
  <si>
    <t>(N° de IPERC difundidos/ N° de IPERC programados) x 100</t>
  </si>
  <si>
    <t>IPERC publicados.</t>
  </si>
  <si>
    <t>4.1.5</t>
  </si>
  <si>
    <t>Seguimiento a la implementación de las medidas de control sugeridos en los IPERC.</t>
  </si>
  <si>
    <t>(N° de Acciones implementadas/ N° de acciones correctivas propuestas) x 100</t>
  </si>
  <si>
    <t>Evidencia de implementación.</t>
  </si>
  <si>
    <t>4.1.6</t>
  </si>
  <si>
    <t>Identificar y reportar condiciones y actos subestandar.</t>
  </si>
  <si>
    <t>(N° de Racis Reportados/ N° de Racis programados) x 100</t>
  </si>
  <si>
    <t>BBS reportados.</t>
  </si>
  <si>
    <t>4.1.7</t>
  </si>
  <si>
    <t>Inspecciones de EPP /Equipos y herramientas</t>
  </si>
  <si>
    <t>p</t>
  </si>
  <si>
    <t>4.1.8</t>
  </si>
  <si>
    <t>Seguimiento a los levantamientos de los actos y condiciones subestándar reportados en el presente año.</t>
  </si>
  <si>
    <t>(N° de Racis levantados/ N° de Racis reportados) x 100</t>
  </si>
  <si>
    <t>BBS levantados 2024</t>
  </si>
  <si>
    <t>4.1.9</t>
  </si>
  <si>
    <t>Seguimiento a los levantamientos de los actos y condiciones subestándar reportados en el año 2022 y 2023.</t>
  </si>
  <si>
    <t>BBS levantados 2022 y 2023</t>
  </si>
  <si>
    <t>4.1.10</t>
  </si>
  <si>
    <t>Seguimiento al levantamiento de las medidas de control planteadas en las investigaciones de accidentes de trabajo e incidentes e incidentes peligrosos.</t>
  </si>
  <si>
    <t>Informe para la Alta Direccion y comité SST.</t>
  </si>
  <si>
    <t>4.1.11</t>
  </si>
  <si>
    <t>Sensibilización y capacitación a los funcionarios de la alta dirección de la empresa en la Ley 29783.</t>
  </si>
  <si>
    <t>Líder de SST / RR. LL.</t>
  </si>
  <si>
    <t>SST / RR. LL.</t>
  </si>
  <si>
    <t>4.2.1</t>
  </si>
  <si>
    <t>Elaboración y aprobación del Plan Anual de Vigilancia de la Salud de los Trabajadores.</t>
  </si>
  <si>
    <t>Unidad médica / SST</t>
  </si>
  <si>
    <t>Plan Anual aprobado.</t>
  </si>
  <si>
    <t>4.2.2</t>
  </si>
  <si>
    <t>Revisión del manual, protocolo y criterios de aptitud de exámenes médicos ocupacionales ingreso, retiro y periódicos.</t>
  </si>
  <si>
    <t>Unidad médica</t>
  </si>
  <si>
    <t>Manual, protocolo y criterios de aptitud aprobado.</t>
  </si>
  <si>
    <t>4.2.3</t>
  </si>
  <si>
    <t>Programación de exámenes ocupacionales periódico y auditoría de clínicas ocupacionales.</t>
  </si>
  <si>
    <t>(N° de trabajadores con examen de alto riesgo/ N° Atotal de trabajadores) x 100</t>
  </si>
  <si>
    <t>Protocolo de EMO de trabajadores.</t>
  </si>
  <si>
    <t>4.2.4</t>
  </si>
  <si>
    <t>Ejecución de exámenes ocupacionales de ingreso, retiro y periódicos.</t>
  </si>
  <si>
    <t>(N° de trabajadores con examen de  ingreso/ N° total de trabajadores ingresantes) x 100</t>
  </si>
  <si>
    <t>Registro de certificados de aptitud / Informe gerencial.</t>
  </si>
  <si>
    <t>4.2.5</t>
  </si>
  <si>
    <t>Entrega de resultados de exámenes ocupacionales periódicos.</t>
  </si>
  <si>
    <t>(N° de trabajadores con examen de alto riesgo entregados/ N° Atotal de trabajadores con examen) x 100</t>
  </si>
  <si>
    <t>Registro de entrega de examenes de alto riesgo.</t>
  </si>
  <si>
    <t>4.2.6</t>
  </si>
  <si>
    <t>Registrar las investigaciones enfermedades ocupacionales.</t>
  </si>
  <si>
    <t>(N° de Registros documentados/ N° enfermedades ocupacionales reportadas) x 100</t>
  </si>
  <si>
    <t>Registo de Investigación de Enfermedades ocupaciones</t>
  </si>
  <si>
    <t>4.2.7</t>
  </si>
  <si>
    <t>Elaborar y presentar el informe anual para DIRESA 2023.</t>
  </si>
  <si>
    <t>Cargo de entrega de informe a Diresa 2023.</t>
  </si>
  <si>
    <t>4.2.8</t>
  </si>
  <si>
    <t>Coordinar las ejecución de los monitoreos ocupacionales de los principales agentes (peligros) físicos, químicos, biológicos, disergonómicos y psicosociales.</t>
  </si>
  <si>
    <t>Informe de monitoreo ocupacional / registro de monitoreo ocupacional.</t>
  </si>
  <si>
    <t>4.2.9</t>
  </si>
  <si>
    <t>Realizar la implementación de las medidas correctivas de los resultados de monitoreos ocupacionales.</t>
  </si>
  <si>
    <t>Informe de implementación de acciones correctivas.</t>
  </si>
  <si>
    <t>4.2.10</t>
  </si>
  <si>
    <t>Identificación, seguimiento y control de trabajadores con enfermedad ocupacional.</t>
  </si>
  <si>
    <t>(N° de trabajadores con seguimiento / N° total de trabajadores con enfermedades ocupacionales) x 100</t>
  </si>
  <si>
    <t>Registro de seguimiento.</t>
  </si>
  <si>
    <t>4.2.11</t>
  </si>
  <si>
    <t>Inspecciones de salud ocupacional, ambulancia y botiquines.</t>
  </si>
  <si>
    <t>(N° de Inspecciones Ejecutadas/ N° Inspecciones programadas) x 100</t>
  </si>
  <si>
    <t>Registro de Inspecciones de salud ocupacional / equipos de emergencia.</t>
  </si>
  <si>
    <t>4.2.12</t>
  </si>
  <si>
    <t>Desarrollo de los programas de prevención de enfermedades ocupacionales / vida saludable.</t>
  </si>
  <si>
    <t xml:space="preserve"> Programas preventivas de salud / vida saludable.</t>
  </si>
  <si>
    <t>4.3.1</t>
  </si>
  <si>
    <t>Revisar, difundir y verificar el cumplimiento del procedimiento Gestión de contratistas.</t>
  </si>
  <si>
    <t>(N° de contratistas comunicadas/ N° Contratistas por ingresar) x 100</t>
  </si>
  <si>
    <t>Procedimiento revisado y difundido.</t>
  </si>
  <si>
    <t>4.3.2</t>
  </si>
  <si>
    <t>Verificar la presentación de los requisitos de seguridad y salud en el trabajo solicitados a las empresas terceras y de intermediación</t>
  </si>
  <si>
    <t>(N° de contratistas con documentación completa/ N° Contratistas por ingresar) x 100</t>
  </si>
  <si>
    <t>Documentación de contratistas</t>
  </si>
  <si>
    <t>4.3.3</t>
  </si>
  <si>
    <t>Realizar inspecciones al personal tercero o de intermediación con la finalidad de asegurar el cumplimiento de los estándares de seguridad y salud exigidos</t>
  </si>
  <si>
    <t>(N° de PETAR para contratistas/ N° Trabajos identificados) x 100</t>
  </si>
  <si>
    <t>Control de PETAR</t>
  </si>
  <si>
    <t>Objetivo General 5</t>
  </si>
  <si>
    <t>Capacitar, motivando y promoviendo una cultura de prevención de riesgos laborales y de protección de nuestros trabajadores, subcontratistas, proveedores y en todos aquellos que presten servicios a nuestra empresa, con el fin de garantizar las condiciones de seguridad y salud en el trabajo</t>
  </si>
  <si>
    <t>Determinar las necesidades de capacitación y ejecutar el programa en temas de prevención de accidentes y enfermedades ocupacionles.</t>
  </si>
  <si>
    <t>Preparación y Respuesta ante emergencias</t>
  </si>
  <si>
    <t>5.1.1</t>
  </si>
  <si>
    <t>Realizar la matriz de necesidades de capacitación en temas de Seguridad y Salud en el Trabajo.</t>
  </si>
  <si>
    <t>Matriz Necesidades de Capacitación</t>
  </si>
  <si>
    <t>5.1.2</t>
  </si>
  <si>
    <t>Revisar y aprobar el Programa Anual de Capacitación.</t>
  </si>
  <si>
    <t>Programa de Capacitación aprobado por el Comité de SST</t>
  </si>
  <si>
    <t>5.1.3</t>
  </si>
  <si>
    <t>Ejecutar y desarrollar el Programa Anual de Capacitación.</t>
  </si>
  <si>
    <t>5.2.1</t>
  </si>
  <si>
    <t>Definir y capacitar a los miembros de las Brigadas de emergencia</t>
  </si>
  <si>
    <t>Registro de capacitación</t>
  </si>
  <si>
    <t>5.2.2</t>
  </si>
  <si>
    <t>Ejecutar el Programa Anual de Simulacros.</t>
  </si>
  <si>
    <t>(N° de Simulacros Ejecutadas/ N° Simulacros programadas) x 100</t>
  </si>
  <si>
    <t>Informe de Simulacro</t>
  </si>
  <si>
    <t>5.2.4</t>
  </si>
  <si>
    <t>Mantenimiento del sistema contra incendio</t>
  </si>
  <si>
    <t>Líder de SST / Jefe de mantenimiento</t>
  </si>
  <si>
    <t>SST / Mantenimiento</t>
  </si>
  <si>
    <t>Informe de mantenimiento</t>
  </si>
  <si>
    <t>5.2.5</t>
  </si>
  <si>
    <t>Mantenimiento de zonas seguras</t>
  </si>
  <si>
    <t>Expediente técnico de instalación / Informe de mantenimiento</t>
  </si>
  <si>
    <t>5.2.3</t>
  </si>
  <si>
    <t>Inspección de gabinetes, hidrantes, casetas de ataque rápido y extintores portatiles.</t>
  </si>
  <si>
    <t>Registros de Inspeccion de extintores</t>
  </si>
  <si>
    <t>5.2.6</t>
  </si>
  <si>
    <t>Inspección de Duchas y lava ojos de emergencia</t>
  </si>
  <si>
    <t>Registros de inspeccion de duchas de emergencia</t>
  </si>
  <si>
    <t>5.2.7</t>
  </si>
  <si>
    <t>Inspección de kit antiderrame</t>
  </si>
  <si>
    <t>Registros de inspeccion de kit antiderrame</t>
  </si>
  <si>
    <t>5.2.8</t>
  </si>
  <si>
    <t>Inspección de Estaciones de emergencias</t>
  </si>
  <si>
    <t>Registros de Inspeccion de estación de emergencia</t>
  </si>
  <si>
    <t>Objetivo General 6</t>
  </si>
  <si>
    <t>Garantizar que nuestros trabajadores y sus representantes sean consultados y participen activamente en el Sistema de Gestión de Seguridad y Salud en el Trabajo.</t>
  </si>
  <si>
    <t>Consulta y participación del comité de SST</t>
  </si>
  <si>
    <t>Consulta, participación y reconocimiento del los trabajadores</t>
  </si>
  <si>
    <t>6.1.1</t>
  </si>
  <si>
    <t>Realizar reuniones ordinaria / extraordinaria de Comité de Seguridad y Salud en el Trabajo</t>
  </si>
  <si>
    <t>(N° de Reuniones Ejecutadas/ N° Reuniones programadas) x 100</t>
  </si>
  <si>
    <t>Acta de reuniones del comité de SST</t>
  </si>
  <si>
    <t>6.1.2</t>
  </si>
  <si>
    <t>Ejecución de acuerdos de reuniones del Comité de SST</t>
  </si>
  <si>
    <t>(N° de acuerdos ejecutado/ N° acuerdos sugeridos) x 100</t>
  </si>
  <si>
    <t>Seguimientos de acuerdos del comité de SST</t>
  </si>
  <si>
    <t>6.1.3</t>
  </si>
  <si>
    <t>Realizar y presentar el informe trimestral de actividades y estadísticas del Comité de SST a la Alta Dirección</t>
  </si>
  <si>
    <t>Trimestral</t>
  </si>
  <si>
    <t>(N° de informes trimestrales presentados / 4) x 100</t>
  </si>
  <si>
    <t>Cargo de recepción de informe por GCO</t>
  </si>
  <si>
    <t>6.1.4</t>
  </si>
  <si>
    <t>Realizar y presentar el informe anual de actividades y estadísticas del Comité de SST a la Alta Dirección</t>
  </si>
  <si>
    <t>(N° de informes anuales / 1) x 100</t>
  </si>
  <si>
    <t>6.1.5</t>
  </si>
  <si>
    <t>Capacitación a los miembros del Comité de SST</t>
  </si>
  <si>
    <t>Registros de capacitaciones</t>
  </si>
  <si>
    <t>6.1.6</t>
  </si>
  <si>
    <t>Inspecciones en materia de Seguridad  del Comité de SST</t>
  </si>
  <si>
    <t>Informe de Inspecciones</t>
  </si>
  <si>
    <t>6.1.7</t>
  </si>
  <si>
    <t>Seguimiento a los levantamientos de las inspecciones del Comité de SST</t>
  </si>
  <si>
    <t>(N° de acciones correctivas implementadas/ N° acciones correctivas sugeridas) x 100</t>
  </si>
  <si>
    <t>Informe del Comité de SST</t>
  </si>
  <si>
    <t>6.1.8</t>
  </si>
  <si>
    <t>Elección e instalación del Comité de SST</t>
  </si>
  <si>
    <t>Expedientedel proceso y acta de instalación</t>
  </si>
  <si>
    <t>6.2.1</t>
  </si>
  <si>
    <t>Ejecutar el programa de reconocimiento a los trabajadores en el desempeño de SST</t>
  </si>
  <si>
    <t>Fotografias</t>
  </si>
  <si>
    <t>6.2.2</t>
  </si>
  <si>
    <t>Ejecutar el programa de campañas de seguridad y salud en el trabajo</t>
  </si>
  <si>
    <t>Informe de Campaña</t>
  </si>
  <si>
    <t>6.2.3</t>
  </si>
  <si>
    <t>Prueba de EPPs y uniformes</t>
  </si>
  <si>
    <t>(N° de Actividades Ejecutadas/ N° Actividades programadas) x 101</t>
  </si>
  <si>
    <t>Informe de prueba de EPPs</t>
  </si>
  <si>
    <t>6.2.4</t>
  </si>
  <si>
    <t>Atención de las consultas de trabajadores reportados en el BBS</t>
  </si>
  <si>
    <t>(N° de BBS atendidos/ N° de BBS reportados) x 100</t>
  </si>
  <si>
    <t>Estadistica de BBS</t>
  </si>
  <si>
    <t>Objetivo General 7</t>
  </si>
  <si>
    <t>El Sistema de Gestión de Seguridad y Salud en el Trabajo, es compatible con los otros sistemas de gestión de la organización</t>
  </si>
  <si>
    <t>Asegurar la disponibilidad de los documentos del SGSST mediante el SMAD del sistema integrado de gestión</t>
  </si>
  <si>
    <t>7.1.1</t>
  </si>
  <si>
    <t>Elaborar, revisar, aprobar y registrar los documentos del SGSST al SMAD del sistema integrado de gestión.</t>
  </si>
  <si>
    <t>(N° de procedimientos actualizados/ N° procedimientos existentes) x 100</t>
  </si>
  <si>
    <t>Documentos en el Smad</t>
  </si>
  <si>
    <t>7.1.2</t>
  </si>
  <si>
    <t>Revisar y actualizar los procedimientos y estándares del sistema de gestión de SST.</t>
  </si>
  <si>
    <t>Matriz documentaria del SGSST.</t>
  </si>
  <si>
    <t>PORCENTAJE DE CUMPLIMIENTO DEL PROGRAMA DE SGSST 2024</t>
  </si>
  <si>
    <t>PORCENTAJE DE EJECUCIÓN DEL PRESUPUESTO DEL PROGRAMA DE SGSST 2024</t>
  </si>
  <si>
    <t>2.2.8</t>
  </si>
  <si>
    <t>Revisión de informe de Salud ocupacional y enfermedades comunes según los exámenes médicos realizados.</t>
  </si>
  <si>
    <t>GG. HH.</t>
  </si>
  <si>
    <t>Seguridad e Higiene Industrial</t>
  </si>
  <si>
    <t>Informe ocupacional</t>
  </si>
  <si>
    <t>2.2.9</t>
  </si>
  <si>
    <t xml:space="preserve">Identificación, Seguimiento y Control de trabajadores con enfermedad ocupacional </t>
  </si>
  <si>
    <t>Médico Ocupacional / Trabajadora Social</t>
  </si>
  <si>
    <t>Seguridad e Higiene Industrial / BB.SS</t>
  </si>
  <si>
    <t>(N° de trabajadores con tratamiento/ N° Atotal de trabajadores con enfermedad ocupacional) x 100</t>
  </si>
  <si>
    <t>Seguimiento de trabajadores con enfermedad ocupacional</t>
  </si>
  <si>
    <t>2.2.10</t>
  </si>
  <si>
    <t>Inspecciones de Salud Ocupacional</t>
  </si>
  <si>
    <t>R</t>
  </si>
  <si>
    <t>(N° de inspecciones Ejecutadas/ N° inspecciones programadas) x 100</t>
  </si>
  <si>
    <t>Registros de inspecciones ocupacionales</t>
  </si>
  <si>
    <t>2.2.12</t>
  </si>
  <si>
    <t>Elaboración de informe mensual</t>
  </si>
  <si>
    <t>(N° de informes Ejecutadas/ N° informes programadas) x 100</t>
  </si>
  <si>
    <t>Informes emitidos</t>
  </si>
  <si>
    <t>2.2.14</t>
  </si>
  <si>
    <t>Identifcación de GES</t>
  </si>
  <si>
    <t>Medico Ocupacional</t>
  </si>
  <si>
    <t>Registro de monitoreo</t>
  </si>
  <si>
    <t>2.2.18</t>
  </si>
  <si>
    <t>Desarrollo de los programas de Vida Saludable para prevención de enfermedades no ocupacionales (preventivo promocional y recuperativo - colectivo / individualizado) y accidentes de trabajo.</t>
  </si>
  <si>
    <t>3.3.6</t>
  </si>
  <si>
    <t>Inspección de Luces de emergencia</t>
  </si>
  <si>
    <t>Jefe Seguridad e Higiene Industrial</t>
  </si>
  <si>
    <t>OBJETIVOS GENERALES POLITICA</t>
  </si>
  <si>
    <t>OBJETIVOS ESPECIFICOS</t>
  </si>
  <si>
    <t>ACTIVIDADES</t>
  </si>
  <si>
    <t>RESPONSABLE</t>
  </si>
  <si>
    <t>ÁREA</t>
  </si>
  <si>
    <t>SECCIÓN</t>
  </si>
  <si>
    <t>Trabajar sobre la base de la mejora continua y la eficacia e integración de los Sistemas de Gestión implementados.</t>
  </si>
  <si>
    <t>Sistema de Seguridad y Salud en el Trabajo ISO 45001</t>
  </si>
  <si>
    <t>Nombrar al Representante de Gerencia General, responsable de proporcionar los recursos, asignar las responsabilidades en los diversos niveles y áreas de la empresa, revisar los resultados y el desempeño del Sistema de Gestión de Seguridad.</t>
  </si>
  <si>
    <t>ADMINISTRACIÓN</t>
  </si>
  <si>
    <t>GERENCIA GENERAL</t>
  </si>
  <si>
    <t>Designar al Personal de Seguridad, responsable de la eficacia y administración del Sistema de Seguridad y Salud Ocupacional.</t>
  </si>
  <si>
    <t>Superintendente de Gestión Humana</t>
  </si>
  <si>
    <t>SEGURIDAD E HIGIENE INDUSTRIAL</t>
  </si>
  <si>
    <t>Revisar y actualizar los Objetivos de Seguridad y Salud en el trabajo</t>
  </si>
  <si>
    <t>Jefe de SHI / Gerencia General</t>
  </si>
  <si>
    <t>Diseño y aprobación del Plan Anual de Seguridad y Salud en el Trabajo 2022</t>
  </si>
  <si>
    <t>Jefe de SHI /
Comité de SST
Alta Dirección</t>
  </si>
  <si>
    <t>Formular y aprobar el Programa Anual de Seguridad y Salud Ocupacional.</t>
  </si>
  <si>
    <t>Jefe de SHI / Comité de SST</t>
  </si>
  <si>
    <t>Determinar las necesidades de capacitación en temas de Seguridad y Salud Ocupacional para llenar los vacíos en las Competencias del Personal en general y del Personal de Seguridad en especial.</t>
  </si>
  <si>
    <t>Jefe de SHI</t>
  </si>
  <si>
    <t>Revisar y aprobar el Plan Anual de Capacitación.</t>
  </si>
  <si>
    <t>Revisar y aprobar el Plan de Inspecciones internas de Seguridad</t>
  </si>
  <si>
    <t xml:space="preserve">Jefe de SHI </t>
  </si>
  <si>
    <t>Actualizar del Plan de Respuesta a Emergencias</t>
  </si>
  <si>
    <t>Jefe de SHI / Inspector de Seguridad Industrial</t>
  </si>
  <si>
    <t>Actualizar el Mapa de Riesgos de la Empresa.</t>
  </si>
  <si>
    <t>Elaborar y Aprobar un Plan de Simulacros de emergencia.</t>
  </si>
  <si>
    <t>Revisión y Mejora continua del Sistema de Gestión de Seguridad y Salud en el Trabajo</t>
  </si>
  <si>
    <t>Revisión del Diagnóstico de Seguridad y Salud en el Trabajo conforme a Ley nacional</t>
  </si>
  <si>
    <t>Jefe SHI</t>
  </si>
  <si>
    <t>Revisión del Diagnóstico de Seguridad y Salud en el Trabajo conforme ISO 45001</t>
  </si>
  <si>
    <t>Jefe SHI/ Comité de Seguridad</t>
  </si>
  <si>
    <t>Revisión y actualización de procedimientos de seguridad y salud en el trabajo</t>
  </si>
  <si>
    <t>Ejecución de auditoria interna del sistema de SGSST</t>
  </si>
  <si>
    <t>Presentación de Resultados del desempeño del SGSST a la Alta Dirección</t>
  </si>
  <si>
    <t>Proporcionar condiciones de trabajo seguras y saludables para prevenir lesiones y enfermedades relacionadas al trabajo, capacitando a los colaboradores, analizando y determinando acciones dirigidas a eliminar los peligros y reducir riesgos para la
SST, incluyendo las causas de los incidentes y accidentes laborales; aplicando los controles necesarios.</t>
  </si>
  <si>
    <t>Revisión y actualización de matrices IPERC por puesto de trabajo</t>
  </si>
  <si>
    <t>Difusión de las matrices IPERC por puesto de trabajo</t>
  </si>
  <si>
    <t>Seguimiento de las medidas por implementar de los IPERC por puesto de trabajo</t>
  </si>
  <si>
    <t>Identificar y reportar condiciones y actos subestandar .</t>
  </si>
  <si>
    <t>Seguimientos de los actos y condiciones subestándar reportados en el año 2021</t>
  </si>
  <si>
    <t>Seguimientos de los actos y condiciones subestándar reportados en el año 2022</t>
  </si>
  <si>
    <t>Seguimiento al levantamiento de las  medidas de control planteadas en las: investigaciones de accidentes de trabajo e incidentes, inspecciones de seguridad, RACIs.</t>
  </si>
  <si>
    <t>Ejecutar y desarrollar el Plan Anual de Capacitación</t>
  </si>
  <si>
    <t>Analista de Selección y Desarrollo /
Jefe de SHI</t>
  </si>
  <si>
    <t>Sensibilización y capacitación a los funcionarios de la alta dirección de la empresa en temas de SST</t>
  </si>
  <si>
    <t>Superintendencia de Gestión Humana /
Jefe de SHI</t>
  </si>
  <si>
    <t>Dotar al personal de los EPP adecuados de acuerdo al puesto y funciones a realizar</t>
  </si>
  <si>
    <t>Revisión del perfil y protocolo de Exámenes médicos ocupacionales previo a los exámenes bianuales y de alto riesgo.</t>
  </si>
  <si>
    <t>Revisión de términos de referencia para evaluaciones de Ingreso, Periodicos y Retiro.</t>
  </si>
  <si>
    <t>Ejecución de examenes ocupacionales Ingreso, Periodicos y Retiro.</t>
  </si>
  <si>
    <t>Programación de exámenes médico ocupacionales a los  trabajadores de alto riesgo</t>
  </si>
  <si>
    <t>Revisión de criterios de aptitud para EMO.</t>
  </si>
  <si>
    <t>Ejecución de examenes ocupacionales para personal de alto riesgo</t>
  </si>
  <si>
    <t>Análisis y entrega de los resultados de los EMO realizados</t>
  </si>
  <si>
    <t>Analisis de cuadro mensual de absentismo por incapacidad laboral</t>
  </si>
  <si>
    <t>Elaboración de informe anual para DIRESA</t>
  </si>
  <si>
    <t>Coordinar las ejecuión de los monitoreos ocupacionales de los principales agentes (peligros) físicos, químicos, biológicos y disergonómicos.</t>
  </si>
  <si>
    <t>Realizar las medidas correctivas de los resultados de monitoreos ocupacionales</t>
  </si>
  <si>
    <t>Programa de Vigilancia de la Salud</t>
  </si>
  <si>
    <t>Desarrollo de los programas de Vida Saludable para prevención de enfermedades no ocupacionales (preventivo promocional y recuperativo - colectivo / individualizado) y accidentes de trabajo</t>
  </si>
  <si>
    <t>Programa de prevención de intoxicaciones por uso de herbicidas</t>
  </si>
  <si>
    <t>Programa de prevención de trastornos musculos esqueléticos</t>
  </si>
  <si>
    <t>Programa de Prevención de Enfermedades Dermatológicas</t>
  </si>
  <si>
    <t>Programa de conservación auditiva</t>
  </si>
  <si>
    <t>Programa de Prevención de Enfermedades Respiratorias</t>
  </si>
  <si>
    <t>Programa de vigilancia sanitaria (Haccp).</t>
  </si>
  <si>
    <t xml:space="preserve">Revisión de Procedimiento de Protección a la trabajadora gestante </t>
  </si>
  <si>
    <t>Revisión de procedimiento de Control de botiquines</t>
  </si>
  <si>
    <t>Inspectores</t>
  </si>
  <si>
    <t>Programa de prevencion, control y recuperativo de COVID 19</t>
  </si>
  <si>
    <t>Importancia de la Salud Ocupacional (INDUCCION) para nuevos ingresos</t>
  </si>
  <si>
    <t>Conservación auditiva, enfermedades y patologías relacionadas, uso de EPPS</t>
  </si>
  <si>
    <t xml:space="preserve">Ergonomía y transtornos musculoesqueleticos. </t>
  </si>
  <si>
    <t xml:space="preserve">Prevención de enfermedades respiratorias </t>
  </si>
  <si>
    <t>Estilos de Vida Saludable (Obesidad, Diabetes Mellitus, Hipertension Arterial, Salud Bucal)</t>
  </si>
  <si>
    <t>Enfermedades Dermatologicas y cuidados de la piel</t>
  </si>
  <si>
    <t>Prevencion de intoxicacion por el uso de herbicidas</t>
  </si>
  <si>
    <t>Primeros auxilios</t>
  </si>
  <si>
    <t xml:space="preserve">Prevención y Manejo del Estrés </t>
  </si>
  <si>
    <t>Actualización con respecto al plan COVID 19</t>
  </si>
  <si>
    <t>Proteger a todos los miembros de la organización, manteniendo una relación positiva y responsable con los colaboradores y sus representantes mediante la consulta y participación en los Sistemas de Gestión implementados, así como con los proveedores, comunidad, gobierno, accionistas y otros grupos de interés, así también con la preservación del recurso.</t>
  </si>
  <si>
    <t>Realizar reuniones de Comité de Seguridad y Salud en el Trabajo</t>
  </si>
  <si>
    <t>Conformación del nuevo comité de SST periodo 2023-2025</t>
  </si>
  <si>
    <t>GESTION HUMANA</t>
  </si>
  <si>
    <t>Capacitación a los miembros del comité de SST</t>
  </si>
  <si>
    <t>Comité de SST</t>
  </si>
  <si>
    <t>Divulgar y verificar el cumplimiento del procedimiento para control de ingreso de empresas terceras y de intermediación</t>
  </si>
  <si>
    <t>Ejecutar el Cronograma de Simulacros de Emergencias</t>
  </si>
  <si>
    <t>Inspeccion de Extintores portatiles y equipos contra incendio</t>
  </si>
  <si>
    <t>Ejecutar el control de botiquines de las unidades de transporte, Administraciones de Campo, Ambulancia y Tópico de Fábrica</t>
  </si>
  <si>
    <t>Inspección de Duchas de emergencia</t>
  </si>
  <si>
    <t>Atención de las consultas de trabajadores reportados en el ROM</t>
  </si>
  <si>
    <t>Cumplir con las normas legales y regulaciones vigentes, así como otros requisitos asumidos por la organización.</t>
  </si>
  <si>
    <t xml:space="preserve">Cumplir los requisitos Legales así como los establecidos por el Sistema de Gestión de Seguridad y Salud Ocupacional ISO 45001 </t>
  </si>
  <si>
    <t>Mantener actualizado el archivo Matriz de Requisitos Legales con su interpretación en materia de SST</t>
  </si>
  <si>
    <t>Asignar a un responsable para la implementación de los estándares de seguridad y salud en el trabajo conforme a las regulaciones legales emitidas.</t>
  </si>
  <si>
    <t>Seguimiento de las implementación de los estándares  y directrices de seguridad y salud en el trabajo  conforme a las regulaciones legales emitidas.</t>
  </si>
  <si>
    <t>Registrar las investigaciones sobre accidentes de trabajo, enfermedades ocupacionales, incidentes peligrosos y otros incidentes</t>
  </si>
  <si>
    <t>Jefe de SHI /
Médico Ocupacional</t>
  </si>
  <si>
    <t>Registrar los exámenes médicos ocupacionales preocupacionales, periódicos y post ocupacionales.</t>
  </si>
  <si>
    <t>Contar con Registros del monitoreo de agentes físicos, químicos, biológicos, psicosociales y factores de riesgo disergonómicos</t>
  </si>
  <si>
    <t>Registrar las inspecciones internas de seguridad y salud en el trabajo realizadas</t>
  </si>
  <si>
    <t>Jefe de SHI /
Comité de SST</t>
  </si>
  <si>
    <t>Registrar las estadísticas de seguridad y salud de manera mensual</t>
  </si>
  <si>
    <t>Registrar las auditorías internas y externas realizadas en temas de seguridad y salud en el trabajo .</t>
  </si>
  <si>
    <t>Jefe de SHI /
Área de Auditoría</t>
  </si>
  <si>
    <t>Informar por escrito a la Autoridad Administrativa de Trabajo los accidentes de trabajo mortales.</t>
  </si>
  <si>
    <t>Superintendente de GG. HH. /
Jefe de SHI / Legal</t>
  </si>
  <si>
    <t>Informar por escrito a la Autoridad Administrativa de Trabajo los incidentes peligrosos que pongan en riesgo la salud y la integridad física.</t>
  </si>
  <si>
    <t>Informar por escrito a la Autoridad Administrativa de Trabajo las enfermedades ocupacionales graves, muy graves o mortales, dentro del plazo de cinco (05) días hábiles de conocido el diagnóstico.</t>
  </si>
  <si>
    <t>Informar por escrito a la Autoridad Administrativa de Trabajo, los accidentes e incidentes de terceros (contratistas, empresas de servicios, etc.).</t>
  </si>
  <si>
    <t>Revisar la Política de Seguridad y Salud en el Trabajo de la organización y de ser necesario actualizarla.</t>
  </si>
  <si>
    <t>Comunicar y divulgar la Política de Seguridad y Salud en el Trabajo a todo el personal.</t>
  </si>
  <si>
    <t>Revisar el Reglamento Interno de Seguridad y Salud en el trabajo de la organización y de ser necesario actualizarla.</t>
  </si>
  <si>
    <t>Jefe de SHI / Comité de SST / Selección y Capacitación</t>
  </si>
  <si>
    <t>Comunicar y divulgar el Reglamento Interno de Seguridad y Salud en el trabajo de la organización.</t>
  </si>
  <si>
    <t>Cumplir con los acuerdos con el sindicato y el comité de SST asumidos en materia de SST</t>
  </si>
  <si>
    <t>Seguimiento de las implementación de los acuerdos sindicales en materia de SST</t>
  </si>
  <si>
    <t>Seguimiento de las implementación de los acuerdos asumidos en las reuniones del Comité de SST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</si>
</sst>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-&quot;S/&quot;\ * #,##0.00_-;\-&quot;S/&quot;\ * #,##0.00_-;_-&quot;S/&quot;\ * &quot;-&quot;??_-;_-@_-"/>
    <numFmt numFmtId="178" formatCode="_ * #,##0_ ;_ * \-#,##0_ ;_ * &quot;-&quot;_ ;_ @_ "/>
    <numFmt numFmtId="179" formatCode="&quot;S/&quot;\ #,##0.00"/>
  </numFmts>
  <fonts count="4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9"/>
      <name val="Calibri"/>
      <charset val="134"/>
      <scheme val="minor"/>
    </font>
    <font>
      <b/>
      <sz val="1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name val="Calibri"/>
      <charset val="134"/>
      <scheme val="minor"/>
    </font>
    <font>
      <b/>
      <sz val="14"/>
      <color indexed="8"/>
      <name val="Calibri"/>
      <charset val="134"/>
    </font>
    <font>
      <sz val="12"/>
      <color indexed="8"/>
      <name val="Calibri"/>
      <charset val="134"/>
    </font>
    <font>
      <b/>
      <sz val="12"/>
      <color indexed="8"/>
      <name val="Calibri"/>
      <charset val="134"/>
    </font>
    <font>
      <b/>
      <sz val="12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  <scheme val="minor"/>
    </font>
    <font>
      <sz val="14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1"/>
      <color indexed="8"/>
      <name val="Calibri"/>
      <charset val="1"/>
    </font>
    <font>
      <sz val="16"/>
      <name val="Arial"/>
      <charset val="134"/>
    </font>
    <font>
      <sz val="10"/>
      <color theme="1"/>
      <name val="Arial"/>
      <charset val="134"/>
    </font>
    <font>
      <sz val="10"/>
      <name val="Tahoma"/>
      <charset val="134"/>
    </font>
    <font>
      <b/>
      <sz val="9"/>
      <name val="Tahoma"/>
      <charset val="134"/>
    </font>
    <font>
      <sz val="9"/>
      <name val="Tahoma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</borders>
  <cellStyleXfs count="7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8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5" applyNumberFormat="0" applyFill="0" applyAlignment="0" applyProtection="0">
      <alignment vertical="center"/>
    </xf>
    <xf numFmtId="0" fontId="26" fillId="0" borderId="85" applyNumberFormat="0" applyFill="0" applyAlignment="0" applyProtection="0">
      <alignment vertical="center"/>
    </xf>
    <xf numFmtId="0" fontId="27" fillId="0" borderId="8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87" applyNumberFormat="0" applyAlignment="0" applyProtection="0">
      <alignment vertical="center"/>
    </xf>
    <xf numFmtId="0" fontId="29" fillId="11" borderId="88" applyNumberFormat="0" applyAlignment="0" applyProtection="0">
      <alignment vertical="center"/>
    </xf>
    <xf numFmtId="0" fontId="30" fillId="11" borderId="87" applyNumberFormat="0" applyAlignment="0" applyProtection="0">
      <alignment vertical="center"/>
    </xf>
    <xf numFmtId="0" fontId="31" fillId="12" borderId="89" applyNumberFormat="0" applyAlignment="0" applyProtection="0">
      <alignment vertical="center"/>
    </xf>
    <xf numFmtId="0" fontId="32" fillId="0" borderId="90" applyNumberFormat="0" applyFill="0" applyAlignment="0" applyProtection="0">
      <alignment vertical="center"/>
    </xf>
    <xf numFmtId="0" fontId="33" fillId="0" borderId="91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41" fillId="0" borderId="92" applyNumberFormat="0" applyBorder="0" applyAlignment="0">
      <alignment horizontal="left"/>
    </xf>
    <xf numFmtId="0" fontId="39" fillId="0" borderId="0"/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39" fillId="0" borderId="0"/>
    <xf numFmtId="0" fontId="0" fillId="0" borderId="0"/>
    <xf numFmtId="9" fontId="43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77">
    <xf numFmtId="0" fontId="0" fillId="0" borderId="0" xfId="0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50" applyFont="1" applyBorder="1" applyAlignment="1">
      <alignment vertical="center" wrapText="1"/>
    </xf>
    <xf numFmtId="0" fontId="3" fillId="0" borderId="1" xfId="5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5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3" fillId="0" borderId="8" xfId="50" applyFont="1" applyBorder="1" applyAlignment="1">
      <alignment vertical="center" wrapText="1"/>
    </xf>
    <xf numFmtId="0" fontId="4" fillId="0" borderId="1" xfId="50" applyFont="1" applyBorder="1" applyAlignment="1">
      <alignment horizontal="center" vertical="center" wrapText="1"/>
    </xf>
    <xf numFmtId="0" fontId="0" fillId="2" borderId="0" xfId="0" applyFill="1"/>
    <xf numFmtId="0" fontId="2" fillId="0" borderId="0" xfId="62" applyFont="1" applyAlignment="1">
      <alignment vertical="center"/>
    </xf>
    <xf numFmtId="0" fontId="3" fillId="0" borderId="9" xfId="5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vertical="center" wrapText="1"/>
    </xf>
    <xf numFmtId="0" fontId="3" fillId="3" borderId="1" xfId="50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vertical="center" wrapText="1"/>
    </xf>
    <xf numFmtId="9" fontId="3" fillId="0" borderId="1" xfId="3" applyFont="1" applyBorder="1" applyAlignment="1">
      <alignment horizontal="center" vertical="center" wrapText="1"/>
    </xf>
    <xf numFmtId="179" fontId="3" fillId="0" borderId="1" xfId="50" applyNumberFormat="1" applyFont="1" applyBorder="1" applyAlignment="1">
      <alignment vertical="center" wrapText="1"/>
    </xf>
    <xf numFmtId="179" fontId="5" fillId="0" borderId="11" xfId="62" applyNumberFormat="1" applyFont="1" applyBorder="1" applyAlignment="1">
      <alignment horizontal="center" vertical="center" wrapText="1"/>
    </xf>
    <xf numFmtId="179" fontId="3" fillId="0" borderId="10" xfId="50" applyNumberFormat="1" applyFont="1" applyBorder="1" applyAlignment="1">
      <alignment vertical="center" wrapText="1"/>
    </xf>
    <xf numFmtId="179" fontId="3" fillId="0" borderId="1" xfId="50" applyNumberFormat="1" applyFont="1" applyBorder="1" applyAlignment="1">
      <alignment horizontal="center" vertical="center" wrapText="1"/>
    </xf>
    <xf numFmtId="179" fontId="3" fillId="0" borderId="10" xfId="50" applyNumberFormat="1" applyFont="1" applyBorder="1" applyAlignment="1">
      <alignment horizontal="center" vertical="center" wrapText="1"/>
    </xf>
    <xf numFmtId="0" fontId="3" fillId="0" borderId="10" xfId="50" applyFont="1" applyBorder="1" applyAlignment="1">
      <alignment horizontal="center" vertical="center" wrapText="1"/>
    </xf>
    <xf numFmtId="0" fontId="6" fillId="0" borderId="0" xfId="62" applyFont="1" applyAlignment="1">
      <alignment vertical="center"/>
    </xf>
    <xf numFmtId="0" fontId="0" fillId="0" borderId="0" xfId="62" applyAlignment="1">
      <alignment vertical="center"/>
    </xf>
    <xf numFmtId="0" fontId="0" fillId="0" borderId="0" xfId="62" applyAlignment="1">
      <alignment horizontal="center" vertical="center"/>
    </xf>
    <xf numFmtId="177" fontId="0" fillId="0" borderId="0" xfId="2" applyFont="1" applyAlignment="1">
      <alignment horizontal="center" vertical="center"/>
    </xf>
    <xf numFmtId="0" fontId="0" fillId="0" borderId="0" xfId="62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62" applyFont="1" applyBorder="1" applyAlignment="1">
      <alignment horizontal="center" vertical="center"/>
    </xf>
    <xf numFmtId="0" fontId="9" fillId="0" borderId="0" xfId="62" applyFont="1" applyAlignment="1">
      <alignment horizontal="center" vertical="center"/>
    </xf>
    <xf numFmtId="0" fontId="10" fillId="2" borderId="18" xfId="62" applyFont="1" applyFill="1" applyBorder="1" applyAlignment="1">
      <alignment horizontal="left" vertical="center"/>
    </xf>
    <xf numFmtId="0" fontId="10" fillId="2" borderId="0" xfId="62" applyFont="1" applyFill="1" applyAlignment="1">
      <alignment horizontal="left" vertical="center"/>
    </xf>
    <xf numFmtId="0" fontId="11" fillId="4" borderId="19" xfId="62" applyFont="1" applyFill="1" applyBorder="1" applyAlignment="1">
      <alignment horizontal="left" vertical="center" indent="1"/>
    </xf>
    <xf numFmtId="0" fontId="11" fillId="4" borderId="20" xfId="62" applyFont="1" applyFill="1" applyBorder="1" applyAlignment="1">
      <alignment horizontal="left" vertical="center" indent="1"/>
    </xf>
    <xf numFmtId="0" fontId="11" fillId="0" borderId="21" xfId="62" applyFont="1" applyBorder="1" applyAlignment="1">
      <alignment horizontal="center" vertical="center"/>
    </xf>
    <xf numFmtId="0" fontId="11" fillId="0" borderId="22" xfId="62" applyFont="1" applyBorder="1" applyAlignment="1">
      <alignment horizontal="center" vertical="center"/>
    </xf>
    <xf numFmtId="0" fontId="11" fillId="4" borderId="23" xfId="62" applyFont="1" applyFill="1" applyBorder="1" applyAlignment="1">
      <alignment horizontal="left" vertical="center" indent="1"/>
    </xf>
    <xf numFmtId="0" fontId="11" fillId="4" borderId="24" xfId="62" applyFont="1" applyFill="1" applyBorder="1" applyAlignment="1">
      <alignment horizontal="left" vertical="center" indent="1"/>
    </xf>
    <xf numFmtId="0" fontId="11" fillId="0" borderId="25" xfId="62" applyFont="1" applyBorder="1" applyAlignment="1">
      <alignment horizontal="center" vertical="center"/>
    </xf>
    <xf numFmtId="0" fontId="11" fillId="0" borderId="26" xfId="62" applyFont="1" applyBorder="1" applyAlignment="1">
      <alignment horizontal="center" vertical="center"/>
    </xf>
    <xf numFmtId="0" fontId="11" fillId="4" borderId="27" xfId="62" applyFont="1" applyFill="1" applyBorder="1" applyAlignment="1">
      <alignment horizontal="left" vertical="center" indent="1"/>
    </xf>
    <xf numFmtId="0" fontId="11" fillId="4" borderId="28" xfId="62" applyFont="1" applyFill="1" applyBorder="1" applyAlignment="1">
      <alignment horizontal="left" vertical="center" indent="1"/>
    </xf>
    <xf numFmtId="0" fontId="11" fillId="0" borderId="29" xfId="62" applyFont="1" applyBorder="1" applyAlignment="1">
      <alignment horizontal="center" vertical="center"/>
    </xf>
    <xf numFmtId="0" fontId="11" fillId="0" borderId="30" xfId="62" applyFont="1" applyBorder="1" applyAlignment="1">
      <alignment horizontal="center" vertical="center"/>
    </xf>
    <xf numFmtId="0" fontId="12" fillId="5" borderId="12" xfId="62" applyFont="1" applyFill="1" applyBorder="1" applyAlignment="1">
      <alignment horizontal="left" vertical="center" indent="1"/>
    </xf>
    <xf numFmtId="0" fontId="12" fillId="5" borderId="13" xfId="62" applyFont="1" applyFill="1" applyBorder="1" applyAlignment="1">
      <alignment horizontal="left" vertical="center" indent="1"/>
    </xf>
    <xf numFmtId="0" fontId="13" fillId="2" borderId="13" xfId="62" applyFont="1" applyFill="1" applyBorder="1" applyAlignment="1">
      <alignment horizontal="left" vertical="center" indent="1"/>
    </xf>
    <xf numFmtId="0" fontId="12" fillId="5" borderId="31" xfId="62" applyFont="1" applyFill="1" applyBorder="1" applyAlignment="1">
      <alignment horizontal="left" vertical="center" wrapText="1" indent="1"/>
    </xf>
    <xf numFmtId="0" fontId="12" fillId="5" borderId="32" xfId="62" applyFont="1" applyFill="1" applyBorder="1" applyAlignment="1">
      <alignment horizontal="left" vertical="center" wrapText="1" indent="1"/>
    </xf>
    <xf numFmtId="0" fontId="12" fillId="5" borderId="33" xfId="62" applyFont="1" applyFill="1" applyBorder="1" applyAlignment="1">
      <alignment horizontal="left" vertical="center" wrapText="1" indent="1"/>
    </xf>
    <xf numFmtId="0" fontId="14" fillId="2" borderId="15" xfId="62" applyFont="1" applyFill="1" applyBorder="1" applyAlignment="1">
      <alignment horizontal="left" vertical="center" indent="1"/>
    </xf>
    <xf numFmtId="0" fontId="13" fillId="2" borderId="15" xfId="62" applyFont="1" applyFill="1" applyBorder="1" applyAlignment="1">
      <alignment horizontal="left" vertical="center" indent="1"/>
    </xf>
    <xf numFmtId="0" fontId="12" fillId="5" borderId="14" xfId="62" applyFont="1" applyFill="1" applyBorder="1" applyAlignment="1">
      <alignment horizontal="left" vertical="center" indent="1"/>
    </xf>
    <xf numFmtId="0" fontId="12" fillId="5" borderId="15" xfId="62" applyFont="1" applyFill="1" applyBorder="1" applyAlignment="1">
      <alignment horizontal="left" vertical="center" indent="1"/>
    </xf>
    <xf numFmtId="0" fontId="13" fillId="2" borderId="25" xfId="62" applyFont="1" applyFill="1" applyBorder="1" applyAlignment="1">
      <alignment horizontal="left" vertical="center" indent="1"/>
    </xf>
    <xf numFmtId="0" fontId="13" fillId="2" borderId="26" xfId="62" applyFont="1" applyFill="1" applyBorder="1" applyAlignment="1">
      <alignment horizontal="left" vertical="center" indent="1"/>
    </xf>
    <xf numFmtId="0" fontId="12" fillId="6" borderId="14" xfId="62" applyFont="1" applyFill="1" applyBorder="1" applyAlignment="1">
      <alignment horizontal="left" vertical="center" indent="1"/>
    </xf>
    <xf numFmtId="0" fontId="12" fillId="6" borderId="15" xfId="62" applyFont="1" applyFill="1" applyBorder="1" applyAlignment="1">
      <alignment horizontal="left" vertical="center" indent="1"/>
    </xf>
    <xf numFmtId="179" fontId="13" fillId="6" borderId="25" xfId="62" applyNumberFormat="1" applyFont="1" applyFill="1" applyBorder="1" applyAlignment="1">
      <alignment horizontal="left" vertical="center" indent="1"/>
    </xf>
    <xf numFmtId="179" fontId="13" fillId="6" borderId="26" xfId="62" applyNumberFormat="1" applyFont="1" applyFill="1" applyBorder="1" applyAlignment="1">
      <alignment horizontal="left" vertical="center" indent="1"/>
    </xf>
    <xf numFmtId="0" fontId="12" fillId="5" borderId="34" xfId="62" applyFont="1" applyFill="1" applyBorder="1" applyAlignment="1">
      <alignment horizontal="left" vertical="center" indent="1"/>
    </xf>
    <xf numFmtId="0" fontId="12" fillId="5" borderId="35" xfId="62" applyFont="1" applyFill="1" applyBorder="1" applyAlignment="1">
      <alignment horizontal="left" vertical="center" indent="1"/>
    </xf>
    <xf numFmtId="9" fontId="14" fillId="2" borderId="35" xfId="62" applyNumberFormat="1" applyFont="1" applyFill="1" applyBorder="1" applyAlignment="1">
      <alignment horizontal="left" vertical="center" indent="1"/>
    </xf>
    <xf numFmtId="0" fontId="14" fillId="2" borderId="35" xfId="62" applyFont="1" applyFill="1" applyBorder="1" applyAlignment="1">
      <alignment horizontal="left" vertical="center" indent="1"/>
    </xf>
    <xf numFmtId="0" fontId="11" fillId="7" borderId="36" xfId="62" applyFont="1" applyFill="1" applyBorder="1" applyAlignment="1">
      <alignment horizontal="center" vertical="center"/>
    </xf>
    <xf numFmtId="0" fontId="11" fillId="7" borderId="37" xfId="62" applyFont="1" applyFill="1" applyBorder="1" applyAlignment="1">
      <alignment horizontal="center" vertical="center"/>
    </xf>
    <xf numFmtId="0" fontId="11" fillId="7" borderId="37" xfId="62" applyFont="1" applyFill="1" applyBorder="1" applyAlignment="1">
      <alignment horizontal="center" vertical="center" wrapText="1"/>
    </xf>
    <xf numFmtId="0" fontId="11" fillId="7" borderId="34" xfId="62" applyFont="1" applyFill="1" applyBorder="1" applyAlignment="1">
      <alignment horizontal="center" vertical="center"/>
    </xf>
    <xf numFmtId="0" fontId="11" fillId="7" borderId="35" xfId="62" applyFont="1" applyFill="1" applyBorder="1" applyAlignment="1">
      <alignment horizontal="center" vertical="center"/>
    </xf>
    <xf numFmtId="0" fontId="11" fillId="7" borderId="35" xfId="62" applyFont="1" applyFill="1" applyBorder="1" applyAlignment="1">
      <alignment horizontal="center" vertical="center" wrapText="1"/>
    </xf>
    <xf numFmtId="0" fontId="15" fillId="8" borderId="38" xfId="52" applyFont="1" applyFill="1" applyBorder="1" applyAlignment="1">
      <alignment horizontal="center" vertical="center"/>
    </xf>
    <xf numFmtId="0" fontId="15" fillId="8" borderId="39" xfId="52" applyFont="1" applyFill="1" applyBorder="1" applyAlignment="1">
      <alignment horizontal="left" vertical="center"/>
    </xf>
    <xf numFmtId="0" fontId="16" fillId="0" borderId="40" xfId="50" applyFont="1" applyBorder="1" applyAlignment="1">
      <alignment horizontal="center" vertical="center" wrapText="1"/>
    </xf>
    <xf numFmtId="0" fontId="16" fillId="0" borderId="41" xfId="50" applyFont="1" applyBorder="1" applyAlignment="1">
      <alignment horizontal="center" vertical="center" wrapText="1"/>
    </xf>
    <xf numFmtId="0" fontId="16" fillId="0" borderId="32" xfId="50" applyFont="1" applyBorder="1" applyAlignment="1">
      <alignment horizontal="center" vertical="center" wrapText="1"/>
    </xf>
    <xf numFmtId="0" fontId="16" fillId="0" borderId="33" xfId="50" applyFont="1" applyBorder="1" applyAlignment="1">
      <alignment horizontal="center" vertical="center" wrapText="1"/>
    </xf>
    <xf numFmtId="0" fontId="16" fillId="0" borderId="42" xfId="50" applyFont="1" applyBorder="1" applyAlignment="1">
      <alignment horizontal="center" vertical="center" wrapText="1"/>
    </xf>
    <xf numFmtId="0" fontId="16" fillId="3" borderId="15" xfId="50" applyFont="1" applyFill="1" applyBorder="1" applyAlignment="1">
      <alignment vertical="center" wrapText="1"/>
    </xf>
    <xf numFmtId="0" fontId="16" fillId="0" borderId="38" xfId="50" applyFont="1" applyBorder="1" applyAlignment="1">
      <alignment horizontal="center" vertical="center" wrapText="1"/>
    </xf>
    <xf numFmtId="0" fontId="16" fillId="0" borderId="43" xfId="50" applyFont="1" applyBorder="1" applyAlignment="1">
      <alignment horizontal="center" vertical="center" wrapText="1"/>
    </xf>
    <xf numFmtId="0" fontId="16" fillId="0" borderId="44" xfId="50" applyFont="1" applyBorder="1" applyAlignment="1">
      <alignment horizontal="center" vertical="center" wrapText="1"/>
    </xf>
    <xf numFmtId="0" fontId="16" fillId="0" borderId="45" xfId="50" applyFont="1" applyBorder="1" applyAlignment="1">
      <alignment horizontal="center" vertical="center" wrapText="1"/>
    </xf>
    <xf numFmtId="0" fontId="16" fillId="0" borderId="39" xfId="50" applyFont="1" applyBorder="1" applyAlignment="1">
      <alignment horizontal="center" vertical="center" wrapText="1"/>
    </xf>
    <xf numFmtId="0" fontId="16" fillId="3" borderId="15" xfId="50" applyFont="1" applyFill="1" applyBorder="1" applyAlignment="1">
      <alignment horizontal="center" vertical="center" wrapText="1"/>
    </xf>
    <xf numFmtId="0" fontId="16" fillId="2" borderId="15" xfId="50" applyFont="1" applyFill="1" applyBorder="1" applyAlignment="1">
      <alignment horizontal="center" vertical="center" wrapText="1"/>
    </xf>
    <xf numFmtId="0" fontId="16" fillId="0" borderId="15" xfId="50" applyFont="1" applyFill="1" applyBorder="1" applyAlignment="1">
      <alignment horizontal="center" vertical="center" wrapText="1"/>
    </xf>
    <xf numFmtId="0" fontId="16" fillId="3" borderId="0" xfId="50" applyFont="1" applyFill="1" applyBorder="1" applyAlignment="1">
      <alignment horizontal="center" vertical="center" wrapText="1"/>
    </xf>
    <xf numFmtId="0" fontId="16" fillId="0" borderId="0" xfId="50" applyFont="1" applyFill="1" applyBorder="1" applyAlignment="1">
      <alignment horizontal="center" vertical="center" wrapText="1"/>
    </xf>
    <xf numFmtId="0" fontId="12" fillId="5" borderId="12" xfId="62" applyFont="1" applyFill="1" applyBorder="1" applyAlignment="1">
      <alignment horizontal="left" vertical="center"/>
    </xf>
    <xf numFmtId="0" fontId="12" fillId="5" borderId="13" xfId="62" applyFont="1" applyFill="1" applyBorder="1" applyAlignment="1">
      <alignment horizontal="left" vertical="center"/>
    </xf>
    <xf numFmtId="0" fontId="12" fillId="5" borderId="14" xfId="62" applyFont="1" applyFill="1" applyBorder="1" applyAlignment="1">
      <alignment horizontal="left" vertical="center" wrapText="1"/>
    </xf>
    <xf numFmtId="0" fontId="12" fillId="5" borderId="15" xfId="62" applyFont="1" applyFill="1" applyBorder="1" applyAlignment="1">
      <alignment horizontal="left" vertical="center" wrapText="1"/>
    </xf>
    <xf numFmtId="0" fontId="12" fillId="5" borderId="14" xfId="62" applyFont="1" applyFill="1" applyBorder="1" applyAlignment="1">
      <alignment horizontal="left" vertical="center"/>
    </xf>
    <xf numFmtId="0" fontId="12" fillId="5" borderId="15" xfId="62" applyFont="1" applyFill="1" applyBorder="1" applyAlignment="1">
      <alignment horizontal="left" vertical="center"/>
    </xf>
    <xf numFmtId="9" fontId="14" fillId="2" borderId="25" xfId="62" applyNumberFormat="1" applyFont="1" applyFill="1" applyBorder="1" applyAlignment="1">
      <alignment horizontal="left" vertical="center" indent="1"/>
    </xf>
    <xf numFmtId="0" fontId="14" fillId="2" borderId="26" xfId="62" applyFont="1" applyFill="1" applyBorder="1" applyAlignment="1">
      <alignment horizontal="left" vertical="center" indent="1"/>
    </xf>
    <xf numFmtId="179" fontId="13" fillId="2" borderId="25" xfId="62" applyNumberFormat="1" applyFont="1" applyFill="1" applyBorder="1" applyAlignment="1">
      <alignment horizontal="left" vertical="center" indent="1"/>
    </xf>
    <xf numFmtId="179" fontId="13" fillId="2" borderId="26" xfId="62" applyNumberFormat="1" applyFont="1" applyFill="1" applyBorder="1" applyAlignment="1">
      <alignment horizontal="left" vertical="center" indent="1"/>
    </xf>
    <xf numFmtId="0" fontId="12" fillId="5" borderId="34" xfId="62" applyFont="1" applyFill="1" applyBorder="1" applyAlignment="1">
      <alignment horizontal="left" vertical="center"/>
    </xf>
    <xf numFmtId="0" fontId="12" fillId="5" borderId="35" xfId="62" applyFont="1" applyFill="1" applyBorder="1" applyAlignment="1">
      <alignment horizontal="left" vertical="center"/>
    </xf>
    <xf numFmtId="0" fontId="16" fillId="0" borderId="41" xfId="50" applyFont="1" applyBorder="1" applyAlignment="1">
      <alignment horizontal="left" vertical="center" wrapText="1"/>
    </xf>
    <xf numFmtId="0" fontId="16" fillId="0" borderId="32" xfId="50" applyFont="1" applyBorder="1" applyAlignment="1">
      <alignment horizontal="left" vertical="center" wrapText="1"/>
    </xf>
    <xf numFmtId="0" fontId="16" fillId="0" borderId="33" xfId="50" applyFont="1" applyBorder="1" applyAlignment="1">
      <alignment horizontal="left" vertical="center" wrapText="1"/>
    </xf>
    <xf numFmtId="0" fontId="16" fillId="0" borderId="43" xfId="50" applyFont="1" applyBorder="1" applyAlignment="1">
      <alignment horizontal="left" vertical="center" wrapText="1"/>
    </xf>
    <xf numFmtId="0" fontId="16" fillId="0" borderId="44" xfId="50" applyFont="1" applyBorder="1" applyAlignment="1">
      <alignment horizontal="left" vertical="center" wrapText="1"/>
    </xf>
    <xf numFmtId="0" fontId="16" fillId="0" borderId="45" xfId="50" applyFont="1" applyBorder="1" applyAlignment="1">
      <alignment horizontal="left" vertical="center" wrapText="1"/>
    </xf>
    <xf numFmtId="0" fontId="17" fillId="3" borderId="15" xfId="50" applyFont="1" applyFill="1" applyBorder="1" applyAlignment="1">
      <alignment horizontal="center" vertical="center" wrapText="1"/>
    </xf>
    <xf numFmtId="0" fontId="16" fillId="2" borderId="15" xfId="50" applyFont="1" applyFill="1" applyBorder="1" applyAlignment="1">
      <alignment vertical="center" wrapText="1"/>
    </xf>
    <xf numFmtId="0" fontId="16" fillId="2" borderId="0" xfId="50" applyFont="1" applyFill="1" applyBorder="1" applyAlignment="1">
      <alignment horizontal="center" vertical="center" wrapText="1"/>
    </xf>
    <xf numFmtId="0" fontId="16" fillId="2" borderId="0" xfId="50" applyFont="1" applyFill="1" applyBorder="1" applyAlignment="1">
      <alignment vertical="center" wrapText="1"/>
    </xf>
    <xf numFmtId="0" fontId="16" fillId="2" borderId="42" xfId="5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0" fillId="0" borderId="46" xfId="62" applyBorder="1" applyAlignment="1">
      <alignment horizontal="left" vertical="center"/>
    </xf>
    <xf numFmtId="0" fontId="18" fillId="0" borderId="15" xfId="0" applyFont="1" applyBorder="1" applyAlignment="1">
      <alignment vertical="center" wrapText="1"/>
    </xf>
    <xf numFmtId="0" fontId="0" fillId="0" borderId="47" xfId="62" applyBorder="1" applyAlignment="1">
      <alignment horizontal="left" vertical="center"/>
    </xf>
    <xf numFmtId="0" fontId="18" fillId="0" borderId="17" xfId="0" applyFont="1" applyBorder="1" applyAlignment="1">
      <alignment vertical="center" wrapText="1"/>
    </xf>
    <xf numFmtId="0" fontId="0" fillId="0" borderId="48" xfId="62" applyBorder="1" applyAlignment="1">
      <alignment horizontal="left" vertical="center"/>
    </xf>
    <xf numFmtId="0" fontId="10" fillId="2" borderId="0" xfId="62" applyFont="1" applyFill="1" applyAlignment="1">
      <alignment horizontal="center" vertical="center"/>
    </xf>
    <xf numFmtId="177" fontId="10" fillId="2" borderId="0" xfId="2" applyFont="1" applyFill="1" applyBorder="1" applyAlignment="1">
      <alignment horizontal="center" vertical="center"/>
    </xf>
    <xf numFmtId="0" fontId="11" fillId="0" borderId="20" xfId="62" applyFont="1" applyBorder="1" applyAlignment="1">
      <alignment horizontal="center" vertical="center"/>
    </xf>
    <xf numFmtId="0" fontId="11" fillId="4" borderId="13" xfId="62" applyFont="1" applyFill="1" applyBorder="1" applyAlignment="1">
      <alignment horizontal="center" vertical="center"/>
    </xf>
    <xf numFmtId="0" fontId="11" fillId="2" borderId="13" xfId="62" applyFont="1" applyFill="1" applyBorder="1" applyAlignment="1">
      <alignment horizontal="center" vertical="center"/>
    </xf>
    <xf numFmtId="0" fontId="11" fillId="2" borderId="46" xfId="62" applyFont="1" applyFill="1" applyBorder="1" applyAlignment="1">
      <alignment horizontal="center" vertical="center"/>
    </xf>
    <xf numFmtId="0" fontId="11" fillId="0" borderId="24" xfId="62" applyFont="1" applyBorder="1" applyAlignment="1">
      <alignment horizontal="center" vertical="center"/>
    </xf>
    <xf numFmtId="0" fontId="11" fillId="4" borderId="15" xfId="62" applyFont="1" applyFill="1" applyBorder="1" applyAlignment="1">
      <alignment horizontal="center" vertical="center"/>
    </xf>
    <xf numFmtId="0" fontId="11" fillId="2" borderId="15" xfId="62" applyFont="1" applyFill="1" applyBorder="1" applyAlignment="1">
      <alignment horizontal="center" vertical="center"/>
    </xf>
    <xf numFmtId="0" fontId="11" fillId="2" borderId="47" xfId="62" applyFont="1" applyFill="1" applyBorder="1" applyAlignment="1">
      <alignment horizontal="center" vertical="center"/>
    </xf>
    <xf numFmtId="0" fontId="11" fillId="0" borderId="28" xfId="62" applyFont="1" applyBorder="1" applyAlignment="1">
      <alignment horizontal="center" vertical="center"/>
    </xf>
    <xf numFmtId="0" fontId="11" fillId="4" borderId="17" xfId="62" applyFont="1" applyFill="1" applyBorder="1" applyAlignment="1">
      <alignment horizontal="center" vertical="center"/>
    </xf>
    <xf numFmtId="0" fontId="11" fillId="2" borderId="17" xfId="62" applyFont="1" applyFill="1" applyBorder="1" applyAlignment="1">
      <alignment horizontal="center" vertical="center"/>
    </xf>
    <xf numFmtId="0" fontId="11" fillId="2" borderId="48" xfId="62" applyFont="1" applyFill="1" applyBorder="1" applyAlignment="1">
      <alignment horizontal="center" vertical="center"/>
    </xf>
    <xf numFmtId="0" fontId="13" fillId="2" borderId="46" xfId="62" applyFont="1" applyFill="1" applyBorder="1" applyAlignment="1">
      <alignment horizontal="left" vertical="center" indent="1"/>
    </xf>
    <xf numFmtId="0" fontId="13" fillId="2" borderId="47" xfId="62" applyFont="1" applyFill="1" applyBorder="1" applyAlignment="1">
      <alignment horizontal="left" vertical="center" indent="1"/>
    </xf>
    <xf numFmtId="0" fontId="13" fillId="2" borderId="49" xfId="62" applyFont="1" applyFill="1" applyBorder="1" applyAlignment="1">
      <alignment horizontal="left" vertical="center" indent="1"/>
    </xf>
    <xf numFmtId="179" fontId="13" fillId="6" borderId="49" xfId="62" applyNumberFormat="1" applyFont="1" applyFill="1" applyBorder="1" applyAlignment="1">
      <alignment horizontal="left" vertical="center" indent="1"/>
    </xf>
    <xf numFmtId="0" fontId="14" fillId="2" borderId="50" xfId="62" applyFont="1" applyFill="1" applyBorder="1" applyAlignment="1">
      <alignment horizontal="left" vertical="center" indent="1"/>
    </xf>
    <xf numFmtId="0" fontId="10" fillId="2" borderId="51" xfId="62" applyFont="1" applyFill="1" applyBorder="1" applyAlignment="1">
      <alignment horizontal="left" vertical="center"/>
    </xf>
    <xf numFmtId="177" fontId="11" fillId="7" borderId="37" xfId="2" applyFont="1" applyFill="1" applyBorder="1" applyAlignment="1">
      <alignment horizontal="center" vertical="center"/>
    </xf>
    <xf numFmtId="0" fontId="11" fillId="7" borderId="52" xfId="62" applyFont="1" applyFill="1" applyBorder="1" applyAlignment="1">
      <alignment horizontal="center" vertical="center"/>
    </xf>
    <xf numFmtId="177" fontId="11" fillId="7" borderId="35" xfId="2" applyFont="1" applyFill="1" applyBorder="1" applyAlignment="1">
      <alignment horizontal="center" vertical="center"/>
    </xf>
    <xf numFmtId="0" fontId="11" fillId="7" borderId="50" xfId="62" applyFont="1" applyFill="1" applyBorder="1" applyAlignment="1">
      <alignment horizontal="center" vertical="center"/>
    </xf>
    <xf numFmtId="9" fontId="15" fillId="8" borderId="39" xfId="62" applyNumberFormat="1" applyFont="1" applyFill="1" applyBorder="1" applyAlignment="1">
      <alignment horizontal="center" vertical="center" wrapText="1"/>
    </xf>
    <xf numFmtId="177" fontId="15" fillId="8" borderId="39" xfId="62" applyNumberFormat="1" applyFont="1" applyFill="1" applyBorder="1" applyAlignment="1">
      <alignment horizontal="center" vertical="center" wrapText="1"/>
    </xf>
    <xf numFmtId="9" fontId="15" fillId="8" borderId="53" xfId="62" applyNumberFormat="1" applyFont="1" applyFill="1" applyBorder="1" applyAlignment="1">
      <alignment horizontal="left" vertical="center" wrapText="1"/>
    </xf>
    <xf numFmtId="58" fontId="16" fillId="0" borderId="42" xfId="50" applyNumberFormat="1" applyFont="1" applyBorder="1" applyAlignment="1">
      <alignment horizontal="center" vertical="center" wrapText="1"/>
    </xf>
    <xf numFmtId="9" fontId="16" fillId="0" borderId="42" xfId="3" applyFont="1" applyFill="1" applyBorder="1" applyAlignment="1">
      <alignment horizontal="center" vertical="center" wrapText="1"/>
    </xf>
    <xf numFmtId="177" fontId="16" fillId="0" borderId="42" xfId="2" applyFont="1" applyFill="1" applyBorder="1" applyAlignment="1">
      <alignment horizontal="center" vertical="center" wrapText="1"/>
    </xf>
    <xf numFmtId="179" fontId="11" fillId="0" borderId="42" xfId="62" applyNumberFormat="1" applyFont="1" applyBorder="1" applyAlignment="1">
      <alignment horizontal="center" vertical="center" wrapText="1"/>
    </xf>
    <xf numFmtId="0" fontId="16" fillId="0" borderId="54" xfId="50" applyFont="1" applyBorder="1" applyAlignment="1">
      <alignment horizontal="center" vertical="center" wrapText="1"/>
    </xf>
    <xf numFmtId="58" fontId="16" fillId="0" borderId="39" xfId="50" applyNumberFormat="1" applyFont="1" applyBorder="1" applyAlignment="1">
      <alignment horizontal="center" vertical="center" wrapText="1"/>
    </xf>
    <xf numFmtId="9" fontId="16" fillId="0" borderId="39" xfId="3" applyFont="1" applyFill="1" applyBorder="1" applyAlignment="1">
      <alignment horizontal="center" vertical="center" wrapText="1"/>
    </xf>
    <xf numFmtId="177" fontId="16" fillId="0" borderId="39" xfId="2" applyFont="1" applyFill="1" applyBorder="1" applyAlignment="1">
      <alignment horizontal="center" vertical="center" wrapText="1"/>
    </xf>
    <xf numFmtId="179" fontId="11" fillId="0" borderId="39" xfId="62" applyNumberFormat="1" applyFont="1" applyBorder="1" applyAlignment="1">
      <alignment horizontal="center" vertical="center" wrapText="1"/>
    </xf>
    <xf numFmtId="0" fontId="16" fillId="0" borderId="53" xfId="50" applyFont="1" applyBorder="1" applyAlignment="1">
      <alignment horizontal="center" vertical="center" wrapText="1"/>
    </xf>
    <xf numFmtId="58" fontId="16" fillId="0" borderId="42" xfId="50" applyNumberFormat="1" applyFont="1" applyFill="1" applyBorder="1" applyAlignment="1">
      <alignment horizontal="center" vertical="center" wrapText="1"/>
    </xf>
    <xf numFmtId="58" fontId="16" fillId="0" borderId="39" xfId="50" applyNumberFormat="1" applyFont="1" applyFill="1" applyBorder="1" applyAlignment="1">
      <alignment horizontal="center" vertical="center" wrapText="1"/>
    </xf>
    <xf numFmtId="0" fontId="14" fillId="2" borderId="49" xfId="62" applyFont="1" applyFill="1" applyBorder="1" applyAlignment="1">
      <alignment horizontal="left" vertical="center" indent="1"/>
    </xf>
    <xf numFmtId="179" fontId="13" fillId="2" borderId="49" xfId="62" applyNumberFormat="1" applyFont="1" applyFill="1" applyBorder="1" applyAlignment="1">
      <alignment horizontal="left" vertical="center" indent="1"/>
    </xf>
    <xf numFmtId="9" fontId="15" fillId="8" borderId="39" xfId="62" applyNumberFormat="1" applyFont="1" applyFill="1" applyBorder="1" applyAlignment="1">
      <alignment horizontal="left" vertical="center" wrapText="1"/>
    </xf>
    <xf numFmtId="0" fontId="16" fillId="0" borderId="55" xfId="50" applyFont="1" applyBorder="1" applyAlignment="1">
      <alignment horizontal="center" vertical="center" wrapText="1"/>
    </xf>
    <xf numFmtId="0" fontId="16" fillId="0" borderId="56" xfId="50" applyFont="1" applyBorder="1" applyAlignment="1">
      <alignment horizontal="left" vertical="center" wrapText="1"/>
    </xf>
    <xf numFmtId="0" fontId="16" fillId="0" borderId="57" xfId="50" applyFont="1" applyBorder="1" applyAlignment="1">
      <alignment horizontal="left" vertical="center" wrapText="1"/>
    </xf>
    <xf numFmtId="0" fontId="16" fillId="0" borderId="58" xfId="50" applyFont="1" applyBorder="1" applyAlignment="1">
      <alignment horizontal="left" vertical="center" wrapText="1"/>
    </xf>
    <xf numFmtId="0" fontId="16" fillId="0" borderId="59" xfId="50" applyFont="1" applyBorder="1" applyAlignment="1">
      <alignment horizontal="center" vertical="center" wrapText="1"/>
    </xf>
    <xf numFmtId="0" fontId="12" fillId="5" borderId="31" xfId="62" applyFont="1" applyFill="1" applyBorder="1" applyAlignment="1">
      <alignment horizontal="left" vertical="center" wrapText="1"/>
    </xf>
    <xf numFmtId="0" fontId="12" fillId="5" borderId="32" xfId="62" applyFont="1" applyFill="1" applyBorder="1" applyAlignment="1">
      <alignment horizontal="left" vertical="center" wrapText="1"/>
    </xf>
    <xf numFmtId="0" fontId="12" fillId="5" borderId="33" xfId="62" applyFont="1" applyFill="1" applyBorder="1" applyAlignment="1">
      <alignment horizontal="left" vertical="center" wrapText="1"/>
    </xf>
    <xf numFmtId="0" fontId="12" fillId="5" borderId="60" xfId="62" applyFont="1" applyFill="1" applyBorder="1" applyAlignment="1">
      <alignment horizontal="left" vertical="center" wrapText="1"/>
    </xf>
    <xf numFmtId="0" fontId="12" fillId="5" borderId="44" xfId="62" applyFont="1" applyFill="1" applyBorder="1" applyAlignment="1">
      <alignment horizontal="left" vertical="center" wrapText="1"/>
    </xf>
    <xf numFmtId="0" fontId="12" fillId="5" borderId="45" xfId="62" applyFont="1" applyFill="1" applyBorder="1" applyAlignment="1">
      <alignment horizontal="left" vertical="center" wrapText="1"/>
    </xf>
    <xf numFmtId="9" fontId="13" fillId="2" borderId="15" xfId="62" applyNumberFormat="1" applyFont="1" applyFill="1" applyBorder="1" applyAlignment="1">
      <alignment horizontal="left" vertical="center" indent="1"/>
    </xf>
    <xf numFmtId="9" fontId="13" fillId="2" borderId="26" xfId="62" applyNumberFormat="1" applyFont="1" applyFill="1" applyBorder="1" applyAlignment="1">
      <alignment horizontal="left" vertical="center" indent="1"/>
    </xf>
    <xf numFmtId="177" fontId="13" fillId="2" borderId="25" xfId="62" applyNumberFormat="1" applyFont="1" applyFill="1" applyBorder="1" applyAlignment="1">
      <alignment horizontal="left" vertical="center" indent="1"/>
    </xf>
    <xf numFmtId="0" fontId="10" fillId="2" borderId="61" xfId="62" applyFont="1" applyFill="1" applyBorder="1" applyAlignment="1">
      <alignment horizontal="left" vertical="center"/>
    </xf>
    <xf numFmtId="0" fontId="10" fillId="2" borderId="11" xfId="62" applyFont="1" applyFill="1" applyBorder="1" applyAlignment="1">
      <alignment horizontal="left" vertical="center"/>
    </xf>
    <xf numFmtId="0" fontId="0" fillId="0" borderId="4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6" fillId="3" borderId="35" xfId="50" applyFont="1" applyFill="1" applyBorder="1" applyAlignment="1">
      <alignment horizontal="center" vertical="center" wrapText="1"/>
    </xf>
    <xf numFmtId="0" fontId="16" fillId="0" borderId="62" xfId="5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16" fillId="0" borderId="65" xfId="50" applyFont="1" applyBorder="1" applyAlignment="1">
      <alignment horizontal="center" vertical="center" wrapText="1"/>
    </xf>
    <xf numFmtId="0" fontId="13" fillId="2" borderId="13" xfId="62" applyFont="1" applyFill="1" applyBorder="1" applyAlignment="1">
      <alignment horizontal="left" vertical="center" wrapText="1" indent="1"/>
    </xf>
    <xf numFmtId="0" fontId="12" fillId="5" borderId="18" xfId="62" applyFont="1" applyFill="1" applyBorder="1" applyAlignment="1">
      <alignment horizontal="left" vertical="center" wrapText="1"/>
    </xf>
    <xf numFmtId="0" fontId="12" fillId="5" borderId="0" xfId="62" applyFont="1" applyFill="1" applyAlignment="1">
      <alignment horizontal="left" vertical="center" wrapText="1"/>
    </xf>
    <xf numFmtId="0" fontId="12" fillId="5" borderId="66" xfId="62" applyFont="1" applyFill="1" applyBorder="1" applyAlignment="1">
      <alignment horizontal="left" vertical="center" wrapText="1"/>
    </xf>
    <xf numFmtId="9" fontId="13" fillId="2" borderId="67" xfId="62" applyNumberFormat="1" applyFont="1" applyFill="1" applyBorder="1" applyAlignment="1">
      <alignment horizontal="left" vertical="center" indent="1"/>
    </xf>
    <xf numFmtId="0" fontId="13" fillId="2" borderId="68" xfId="62" applyFont="1" applyFill="1" applyBorder="1" applyAlignment="1">
      <alignment horizontal="left" vertical="center" indent="1"/>
    </xf>
    <xf numFmtId="0" fontId="11" fillId="7" borderId="69" xfId="62" applyFont="1" applyFill="1" applyBorder="1" applyAlignment="1">
      <alignment horizontal="center" vertical="center"/>
    </xf>
    <xf numFmtId="0" fontId="16" fillId="2" borderId="17" xfId="50" applyFont="1" applyFill="1" applyBorder="1" applyAlignment="1">
      <alignment horizontal="center" vertical="center" wrapText="1"/>
    </xf>
    <xf numFmtId="0" fontId="2" fillId="0" borderId="17" xfId="62" applyFont="1" applyBorder="1" applyAlignment="1">
      <alignment vertical="center"/>
    </xf>
    <xf numFmtId="0" fontId="16" fillId="0" borderId="17" xfId="50" applyFont="1" applyFill="1" applyBorder="1" applyAlignment="1">
      <alignment horizontal="center" vertical="center" wrapText="1"/>
    </xf>
    <xf numFmtId="0" fontId="11" fillId="7" borderId="70" xfId="62" applyFont="1" applyFill="1" applyBorder="1" applyAlignment="1">
      <alignment horizontal="center" vertical="center"/>
    </xf>
    <xf numFmtId="177" fontId="16" fillId="0" borderId="59" xfId="2" applyFont="1" applyFill="1" applyBorder="1" applyAlignment="1">
      <alignment horizontal="center" vertical="center" wrapText="1"/>
    </xf>
    <xf numFmtId="179" fontId="11" fillId="0" borderId="59" xfId="62" applyNumberFormat="1" applyFont="1" applyBorder="1" applyAlignment="1">
      <alignment horizontal="center" vertical="center" wrapText="1"/>
    </xf>
    <xf numFmtId="0" fontId="16" fillId="0" borderId="71" xfId="50" applyFont="1" applyBorder="1" applyAlignment="1">
      <alignment horizontal="center" vertical="center" wrapText="1"/>
    </xf>
    <xf numFmtId="0" fontId="10" fillId="2" borderId="11" xfId="62" applyFont="1" applyFill="1" applyBorder="1" applyAlignment="1">
      <alignment horizontal="center" vertical="center"/>
    </xf>
    <xf numFmtId="177" fontId="10" fillId="2" borderId="11" xfId="2" applyFont="1" applyFill="1" applyBorder="1" applyAlignment="1">
      <alignment horizontal="center" vertical="center"/>
    </xf>
    <xf numFmtId="0" fontId="10" fillId="2" borderId="72" xfId="62" applyFont="1" applyFill="1" applyBorder="1" applyAlignment="1">
      <alignment horizontal="left" vertical="center"/>
    </xf>
    <xf numFmtId="9" fontId="16" fillId="0" borderId="42" xfId="3" applyFont="1" applyBorder="1" applyAlignment="1">
      <alignment horizontal="center" vertical="center" wrapText="1"/>
    </xf>
    <xf numFmtId="0" fontId="16" fillId="0" borderId="47" xfId="50" applyFont="1" applyBorder="1" applyAlignment="1">
      <alignment horizontal="left" vertical="center" wrapText="1"/>
    </xf>
    <xf numFmtId="9" fontId="16" fillId="0" borderId="39" xfId="3" applyFont="1" applyBorder="1" applyAlignment="1">
      <alignment horizontal="center" vertical="center" wrapText="1"/>
    </xf>
    <xf numFmtId="0" fontId="19" fillId="2" borderId="15" xfId="50" applyFont="1" applyFill="1" applyBorder="1" applyAlignment="1">
      <alignment horizontal="center" vertical="center" wrapText="1"/>
    </xf>
    <xf numFmtId="0" fontId="16" fillId="0" borderId="54" xfId="50" applyFont="1" applyBorder="1" applyAlignment="1">
      <alignment horizontal="left" vertical="center" wrapText="1"/>
    </xf>
    <xf numFmtId="58" fontId="16" fillId="0" borderId="65" xfId="50" applyNumberFormat="1" applyFont="1" applyBorder="1" applyAlignment="1">
      <alignment horizontal="center" vertical="center" wrapText="1"/>
    </xf>
    <xf numFmtId="179" fontId="11" fillId="0" borderId="65" xfId="62" applyNumberFormat="1" applyFont="1" applyBorder="1" applyAlignment="1">
      <alignment horizontal="center" vertical="center" wrapText="1"/>
    </xf>
    <xf numFmtId="0" fontId="16" fillId="0" borderId="50" xfId="50" applyFont="1" applyBorder="1" applyAlignment="1">
      <alignment horizontal="left" vertical="center" wrapText="1"/>
    </xf>
    <xf numFmtId="0" fontId="13" fillId="2" borderId="73" xfId="62" applyFont="1" applyFill="1" applyBorder="1" applyAlignment="1">
      <alignment horizontal="left" vertical="center" indent="1"/>
    </xf>
    <xf numFmtId="0" fontId="11" fillId="7" borderId="74" xfId="62" applyFont="1" applyFill="1" applyBorder="1" applyAlignment="1">
      <alignment horizontal="center" vertical="center"/>
    </xf>
    <xf numFmtId="9" fontId="15" fillId="8" borderId="39" xfId="3" applyFont="1" applyFill="1" applyBorder="1" applyAlignment="1">
      <alignment horizontal="center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16" fillId="2" borderId="35" xfId="50" applyFont="1" applyFill="1" applyBorder="1" applyAlignment="1">
      <alignment horizontal="center" vertical="center" wrapText="1"/>
    </xf>
    <xf numFmtId="0" fontId="0" fillId="0" borderId="63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64" xfId="0" applyFont="1" applyBorder="1" applyAlignment="1">
      <alignment horizontal="left" vertical="center" wrapText="1"/>
    </xf>
    <xf numFmtId="0" fontId="17" fillId="3" borderId="15" xfId="50" applyFont="1" applyFill="1" applyBorder="1" applyAlignment="1">
      <alignment vertical="center" wrapText="1"/>
    </xf>
    <xf numFmtId="0" fontId="0" fillId="0" borderId="4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1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0" fillId="0" borderId="43" xfId="0" applyFill="1" applyBorder="1" applyAlignment="1">
      <alignment horizontal="left" vertical="center" wrapText="1"/>
    </xf>
    <xf numFmtId="0" fontId="0" fillId="0" borderId="44" xfId="0" applyFill="1" applyBorder="1" applyAlignment="1">
      <alignment horizontal="left" vertical="center" wrapText="1"/>
    </xf>
    <xf numFmtId="0" fontId="0" fillId="0" borderId="45" xfId="0" applyFill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63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64" xfId="0" applyFont="1" applyBorder="1" applyAlignment="1">
      <alignment horizontal="left" vertical="center" wrapText="1"/>
    </xf>
    <xf numFmtId="0" fontId="16" fillId="3" borderId="17" xfId="50" applyFont="1" applyFill="1" applyBorder="1" applyAlignment="1">
      <alignment horizontal="center" vertical="center" wrapText="1"/>
    </xf>
    <xf numFmtId="0" fontId="0" fillId="0" borderId="56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0" fontId="12" fillId="0" borderId="12" xfId="62" applyFont="1" applyBorder="1" applyAlignment="1">
      <alignment horizontal="left" vertical="center"/>
    </xf>
    <xf numFmtId="0" fontId="12" fillId="0" borderId="13" xfId="62" applyFont="1" applyBorder="1" applyAlignment="1">
      <alignment horizontal="left" vertical="center"/>
    </xf>
    <xf numFmtId="0" fontId="2" fillId="0" borderId="35" xfId="62" applyFont="1" applyBorder="1" applyAlignment="1">
      <alignment vertical="center"/>
    </xf>
    <xf numFmtId="0" fontId="16" fillId="0" borderId="15" xfId="50" applyFont="1" applyFill="1" applyBorder="1" applyAlignment="1">
      <alignment vertical="center" wrapText="1"/>
    </xf>
    <xf numFmtId="0" fontId="16" fillId="3" borderId="35" xfId="50" applyFont="1" applyFill="1" applyBorder="1" applyAlignment="1">
      <alignment vertical="center" wrapText="1"/>
    </xf>
    <xf numFmtId="0" fontId="16" fillId="2" borderId="35" xfId="50" applyFont="1" applyFill="1" applyBorder="1" applyAlignment="1">
      <alignment vertical="center" wrapText="1"/>
    </xf>
    <xf numFmtId="0" fontId="17" fillId="3" borderId="35" xfId="50" applyFont="1" applyFill="1" applyBorder="1" applyAlignment="1">
      <alignment vertical="center" wrapText="1"/>
    </xf>
    <xf numFmtId="0" fontId="16" fillId="0" borderId="42" xfId="50" applyFont="1" applyFill="1" applyBorder="1" applyAlignment="1">
      <alignment horizontal="center" vertical="center" wrapText="1"/>
    </xf>
    <xf numFmtId="0" fontId="16" fillId="0" borderId="39" xfId="50" applyFont="1" applyFill="1" applyBorder="1" applyAlignment="1">
      <alignment horizontal="center" vertical="center" wrapText="1"/>
    </xf>
    <xf numFmtId="177" fontId="16" fillId="0" borderId="15" xfId="2" applyFont="1" applyFill="1" applyBorder="1" applyAlignment="1">
      <alignment horizontal="right" vertical="center" wrapText="1"/>
    </xf>
    <xf numFmtId="177" fontId="16" fillId="0" borderId="42" xfId="2" applyFont="1" applyFill="1" applyBorder="1" applyAlignment="1">
      <alignment horizontal="right" vertical="center" wrapText="1"/>
    </xf>
    <xf numFmtId="177" fontId="16" fillId="0" borderId="35" xfId="2" applyFont="1" applyFill="1" applyBorder="1" applyAlignment="1">
      <alignment horizontal="right" vertical="center" wrapText="1"/>
    </xf>
    <xf numFmtId="177" fontId="16" fillId="0" borderId="17" xfId="2" applyFont="1" applyFill="1" applyBorder="1" applyAlignment="1">
      <alignment horizontal="right" vertical="center" wrapText="1"/>
    </xf>
    <xf numFmtId="0" fontId="16" fillId="0" borderId="48" xfId="50" applyFont="1" applyBorder="1" applyAlignment="1">
      <alignment horizontal="left" vertical="center" wrapText="1"/>
    </xf>
    <xf numFmtId="0" fontId="15" fillId="8" borderId="39" xfId="50" applyFont="1" applyFill="1" applyBorder="1" applyAlignment="1">
      <alignment horizontal="center" vertical="center" wrapText="1"/>
    </xf>
    <xf numFmtId="0" fontId="17" fillId="3" borderId="42" xfId="50" applyFont="1" applyFill="1" applyBorder="1" applyAlignment="1">
      <alignment horizontal="center" vertical="center" wrapText="1"/>
    </xf>
    <xf numFmtId="0" fontId="16" fillId="0" borderId="35" xfId="50" applyFont="1" applyFill="1" applyBorder="1" applyAlignment="1">
      <alignment horizontal="center" vertical="center" wrapText="1"/>
    </xf>
    <xf numFmtId="0" fontId="0" fillId="0" borderId="6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17" fillId="3" borderId="17" xfId="50" applyFont="1" applyFill="1" applyBorder="1" applyAlignment="1">
      <alignment horizontal="center" vertical="center" wrapText="1"/>
    </xf>
    <xf numFmtId="0" fontId="16" fillId="0" borderId="17" xfId="50" applyFont="1" applyBorder="1" applyAlignment="1">
      <alignment horizontal="center" vertical="center" wrapText="1"/>
    </xf>
    <xf numFmtId="0" fontId="16" fillId="0" borderId="35" xfId="50" applyFont="1" applyBorder="1" applyAlignment="1">
      <alignment horizontal="center" vertical="center" wrapText="1"/>
    </xf>
    <xf numFmtId="0" fontId="17" fillId="3" borderId="35" xfId="50" applyFont="1" applyFill="1" applyBorder="1" applyAlignment="1">
      <alignment horizontal="center" vertical="center" wrapText="1"/>
    </xf>
    <xf numFmtId="0" fontId="16" fillId="0" borderId="15" xfId="50" applyFont="1" applyBorder="1" applyAlignment="1">
      <alignment horizontal="center" vertical="center" wrapText="1"/>
    </xf>
    <xf numFmtId="177" fontId="16" fillId="0" borderId="42" xfId="2" applyFont="1" applyFill="1" applyBorder="1" applyAlignment="1">
      <alignment horizontal="center" vertical="center"/>
    </xf>
    <xf numFmtId="177" fontId="16" fillId="0" borderId="39" xfId="2" applyFont="1" applyFill="1" applyBorder="1" applyAlignment="1">
      <alignment horizontal="center" vertical="center"/>
    </xf>
    <xf numFmtId="58" fontId="16" fillId="0" borderId="59" xfId="50" applyNumberFormat="1" applyFont="1" applyBorder="1" applyAlignment="1">
      <alignment horizontal="center" vertical="center" wrapText="1"/>
    </xf>
    <xf numFmtId="58" fontId="16" fillId="0" borderId="65" xfId="50" applyNumberFormat="1" applyFont="1" applyFill="1" applyBorder="1" applyAlignment="1">
      <alignment horizontal="center" vertical="center" wrapText="1"/>
    </xf>
    <xf numFmtId="177" fontId="16" fillId="0" borderId="35" xfId="2" applyFont="1" applyFill="1" applyBorder="1" applyAlignment="1">
      <alignment horizontal="center" vertical="center" wrapText="1"/>
    </xf>
    <xf numFmtId="58" fontId="16" fillId="0" borderId="15" xfId="50" applyNumberFormat="1" applyFont="1" applyFill="1" applyBorder="1" applyAlignment="1">
      <alignment horizontal="center" vertical="center" wrapText="1"/>
    </xf>
    <xf numFmtId="9" fontId="16" fillId="0" borderId="15" xfId="3" applyFont="1" applyBorder="1" applyAlignment="1">
      <alignment horizontal="center" vertical="center" wrapText="1"/>
    </xf>
    <xf numFmtId="179" fontId="11" fillId="0" borderId="15" xfId="62" applyNumberFormat="1" applyFont="1" applyBorder="1" applyAlignment="1">
      <alignment horizontal="center" vertical="center" wrapText="1"/>
    </xf>
    <xf numFmtId="0" fontId="11" fillId="7" borderId="14" xfId="62" applyFont="1" applyFill="1" applyBorder="1" applyAlignment="1">
      <alignment horizontal="center" vertical="center"/>
    </xf>
    <xf numFmtId="0" fontId="11" fillId="7" borderId="15" xfId="62" applyFont="1" applyFill="1" applyBorder="1" applyAlignment="1">
      <alignment horizontal="center" vertical="center"/>
    </xf>
    <xf numFmtId="0" fontId="11" fillId="7" borderId="15" xfId="62" applyFont="1" applyFill="1" applyBorder="1" applyAlignment="1">
      <alignment horizontal="center" vertical="center" wrapText="1"/>
    </xf>
    <xf numFmtId="0" fontId="15" fillId="8" borderId="34" xfId="52" applyFont="1" applyFill="1" applyBorder="1" applyAlignment="1">
      <alignment horizontal="center" vertical="center"/>
    </xf>
    <xf numFmtId="0" fontId="15" fillId="8" borderId="35" xfId="52" applyFont="1" applyFill="1" applyBorder="1" applyAlignment="1">
      <alignment horizontal="left" vertical="center" wrapText="1"/>
    </xf>
    <xf numFmtId="0" fontId="15" fillId="8" borderId="35" xfId="52" applyFont="1" applyFill="1" applyBorder="1" applyAlignment="1">
      <alignment horizontal="left" vertical="center"/>
    </xf>
    <xf numFmtId="0" fontId="15" fillId="8" borderId="35" xfId="50" applyFont="1" applyFill="1" applyBorder="1" applyAlignment="1">
      <alignment horizontal="center" vertical="center" wrapText="1"/>
    </xf>
    <xf numFmtId="0" fontId="16" fillId="0" borderId="75" xfId="5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0" fontId="16" fillId="0" borderId="79" xfId="50" applyFont="1" applyBorder="1" applyAlignment="1">
      <alignment horizontal="center" vertical="center" wrapText="1"/>
    </xf>
    <xf numFmtId="0" fontId="16" fillId="3" borderId="39" xfId="50" applyFont="1" applyFill="1" applyBorder="1" applyAlignment="1">
      <alignment horizontal="center" vertical="center" wrapText="1"/>
    </xf>
    <xf numFmtId="0" fontId="17" fillId="0" borderId="80" xfId="50" applyFont="1" applyFill="1" applyBorder="1" applyAlignment="1">
      <alignment horizontal="center" vertical="center" wrapText="1"/>
    </xf>
    <xf numFmtId="0" fontId="16" fillId="0" borderId="81" xfId="50" applyFont="1" applyBorder="1" applyAlignment="1">
      <alignment horizontal="center" vertical="center" wrapText="1"/>
    </xf>
    <xf numFmtId="0" fontId="16" fillId="0" borderId="0" xfId="50" applyFont="1" applyBorder="1" applyAlignment="1">
      <alignment horizontal="center" vertical="center" wrapText="1"/>
    </xf>
    <xf numFmtId="0" fontId="16" fillId="0" borderId="66" xfId="50" applyFont="1" applyBorder="1" applyAlignment="1">
      <alignment horizontal="center" vertical="center" wrapText="1"/>
    </xf>
    <xf numFmtId="0" fontId="16" fillId="0" borderId="80" xfId="50" applyFont="1" applyBorder="1" applyAlignment="1">
      <alignment horizontal="center" vertical="center" wrapText="1"/>
    </xf>
    <xf numFmtId="0" fontId="16" fillId="0" borderId="56" xfId="50" applyFont="1" applyBorder="1" applyAlignment="1">
      <alignment horizontal="center" vertical="center" wrapText="1"/>
    </xf>
    <xf numFmtId="0" fontId="16" fillId="0" borderId="57" xfId="50" applyFont="1" applyBorder="1" applyAlignment="1">
      <alignment horizontal="center" vertical="center" wrapText="1"/>
    </xf>
    <xf numFmtId="0" fontId="16" fillId="0" borderId="58" xfId="50" applyFont="1" applyBorder="1" applyAlignment="1">
      <alignment horizontal="center" vertical="center" wrapText="1"/>
    </xf>
    <xf numFmtId="0" fontId="17" fillId="3" borderId="80" xfId="50" applyFont="1" applyFill="1" applyBorder="1" applyAlignment="1">
      <alignment horizontal="center" vertical="center" wrapText="1"/>
    </xf>
    <xf numFmtId="0" fontId="16" fillId="0" borderId="18" xfId="5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6" fillId="0" borderId="0" xfId="5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82" xfId="0" applyFont="1" applyBorder="1" applyAlignment="1">
      <alignment horizontal="left" vertical="center" wrapText="1" indent="1"/>
    </xf>
    <xf numFmtId="10" fontId="16" fillId="0" borderId="1" xfId="50" applyNumberFormat="1" applyFont="1" applyBorder="1" applyAlignment="1">
      <alignment horizontal="center" vertical="center" wrapText="1"/>
    </xf>
    <xf numFmtId="179" fontId="16" fillId="0" borderId="1" xfId="50" applyNumberFormat="1" applyFont="1" applyBorder="1" applyAlignment="1">
      <alignment horizontal="center" vertical="center" wrapText="1"/>
    </xf>
    <xf numFmtId="179" fontId="11" fillId="0" borderId="17" xfId="62" applyNumberFormat="1" applyFont="1" applyBorder="1" applyAlignment="1">
      <alignment horizontal="center" vertical="center" wrapText="1"/>
    </xf>
    <xf numFmtId="177" fontId="11" fillId="7" borderId="15" xfId="2" applyFont="1" applyFill="1" applyBorder="1" applyAlignment="1">
      <alignment horizontal="center" vertical="center"/>
    </xf>
    <xf numFmtId="0" fontId="11" fillId="7" borderId="47" xfId="62" applyFont="1" applyFill="1" applyBorder="1" applyAlignment="1">
      <alignment horizontal="center" vertical="center"/>
    </xf>
    <xf numFmtId="9" fontId="15" fillId="8" borderId="35" xfId="3" applyFont="1" applyFill="1" applyBorder="1" applyAlignment="1">
      <alignment horizontal="center" vertical="center" wrapText="1"/>
    </xf>
    <xf numFmtId="177" fontId="15" fillId="8" borderId="35" xfId="2" applyFont="1" applyFill="1" applyBorder="1" applyAlignment="1">
      <alignment horizontal="center" vertical="center" wrapText="1"/>
    </xf>
    <xf numFmtId="179" fontId="15" fillId="8" borderId="35" xfId="50" applyNumberFormat="1" applyFont="1" applyFill="1" applyBorder="1" applyAlignment="1">
      <alignment horizontal="center" vertical="center" wrapText="1"/>
    </xf>
    <xf numFmtId="0" fontId="15" fillId="8" borderId="50" xfId="50" applyFont="1" applyFill="1" applyBorder="1" applyAlignment="1">
      <alignment horizontal="left" vertical="center" wrapText="1"/>
    </xf>
    <xf numFmtId="9" fontId="16" fillId="0" borderId="79" xfId="3" applyFont="1" applyBorder="1" applyAlignment="1">
      <alignment horizontal="center" vertical="center" wrapText="1"/>
    </xf>
    <xf numFmtId="177" fontId="16" fillId="0" borderId="79" xfId="2" applyFont="1" applyFill="1" applyBorder="1" applyAlignment="1">
      <alignment horizontal="center" vertical="center" wrapText="1"/>
    </xf>
    <xf numFmtId="179" fontId="11" fillId="0" borderId="79" xfId="62" applyNumberFormat="1" applyFont="1" applyBorder="1" applyAlignment="1">
      <alignment horizontal="center" vertical="center" wrapText="1"/>
    </xf>
    <xf numFmtId="0" fontId="16" fillId="0" borderId="53" xfId="50" applyFont="1" applyBorder="1" applyAlignment="1">
      <alignment horizontal="left" vertical="center" wrapText="1"/>
    </xf>
    <xf numFmtId="0" fontId="16" fillId="0" borderId="80" xfId="50" applyFont="1" applyFill="1" applyBorder="1" applyAlignment="1">
      <alignment horizontal="center" vertical="center" wrapText="1"/>
    </xf>
    <xf numFmtId="9" fontId="16" fillId="0" borderId="65" xfId="3" applyFont="1" applyBorder="1" applyAlignment="1">
      <alignment horizontal="center" vertical="center" wrapText="1"/>
    </xf>
    <xf numFmtId="177" fontId="16" fillId="0" borderId="65" xfId="2" applyFont="1" applyFill="1" applyBorder="1" applyAlignment="1">
      <alignment horizontal="center" vertical="center" wrapText="1"/>
    </xf>
    <xf numFmtId="0" fontId="16" fillId="0" borderId="83" xfId="50" applyFont="1" applyBorder="1" applyAlignment="1">
      <alignment horizontal="left" vertical="center" wrapText="1"/>
    </xf>
    <xf numFmtId="177" fontId="16" fillId="0" borderId="80" xfId="2" applyFont="1" applyFill="1" applyBorder="1" applyAlignment="1">
      <alignment horizontal="center" vertical="center" wrapText="1"/>
    </xf>
    <xf numFmtId="179" fontId="11" fillId="0" borderId="80" xfId="62" applyNumberFormat="1" applyFont="1" applyBorder="1" applyAlignment="1">
      <alignment horizontal="center" vertical="center" wrapText="1"/>
    </xf>
    <xf numFmtId="9" fontId="16" fillId="0" borderId="0" xfId="3" applyFont="1" applyBorder="1" applyAlignment="1">
      <alignment horizontal="center" vertical="center" wrapText="1"/>
    </xf>
    <xf numFmtId="177" fontId="16" fillId="0" borderId="0" xfId="2" applyFont="1" applyFill="1" applyBorder="1" applyAlignment="1">
      <alignment horizontal="center" vertical="center" wrapText="1"/>
    </xf>
    <xf numFmtId="179" fontId="11" fillId="0" borderId="0" xfId="62" applyNumberFormat="1" applyFont="1" applyAlignment="1">
      <alignment horizontal="center" vertical="center" wrapText="1"/>
    </xf>
    <xf numFmtId="0" fontId="16" fillId="0" borderId="0" xfId="50" applyFont="1" applyAlignment="1">
      <alignment horizontal="left" vertical="center" wrapText="1"/>
    </xf>
    <xf numFmtId="0" fontId="2" fillId="0" borderId="0" xfId="62" applyFont="1" applyAlignment="1">
      <alignment horizontal="center" vertical="center"/>
    </xf>
    <xf numFmtId="177" fontId="2" fillId="0" borderId="0" xfId="2" applyFont="1" applyAlignment="1">
      <alignment horizontal="center" vertical="center"/>
    </xf>
    <xf numFmtId="0" fontId="2" fillId="0" borderId="0" xfId="62" applyFont="1" applyAlignment="1">
      <alignment horizontal="left" vertical="center"/>
    </xf>
  </cellXfs>
  <cellStyles count="7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_x0004_¥" xfId="49"/>
    <cellStyle name="Excel Built-in Normal" xfId="50"/>
    <cellStyle name="lista 3" xfId="51"/>
    <cellStyle name="Normal 2" xfId="52"/>
    <cellStyle name="Normal 2 2" xfId="53"/>
    <cellStyle name="Normal 2 3" xfId="54"/>
    <cellStyle name="Normal 2 4" xfId="55"/>
    <cellStyle name="Normal 2 7" xfId="56"/>
    <cellStyle name="Normal 2_ACCIDENTES ABRIL" xfId="57"/>
    <cellStyle name="Normal 3" xfId="58"/>
    <cellStyle name="Normal 4" xfId="59"/>
    <cellStyle name="Normal 5" xfId="60"/>
    <cellStyle name="Normal 6" xfId="61"/>
    <cellStyle name="Normal 7" xfId="62"/>
    <cellStyle name="Normal 7 2" xfId="63"/>
    <cellStyle name="Normal 7 3" xfId="64"/>
    <cellStyle name="Normal 8" xfId="65"/>
    <cellStyle name="Normal 8 2" xfId="66"/>
    <cellStyle name="Normal 9" xfId="67"/>
    <cellStyle name="Porcentaje 2" xfId="68"/>
    <cellStyle name="Porcentual 2" xfId="69"/>
  </cellStyles>
  <dxfs count="2"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colors>
    <mruColors>
      <color rgb="00009900"/>
      <color rgb="00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23.xml"/><Relationship Id="rId25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2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21</xdr:col>
      <xdr:colOff>0</xdr:colOff>
      <xdr:row>4</xdr:row>
      <xdr:rowOff>47625</xdr:rowOff>
    </xdr:from>
    <xdr:to>
      <xdr:col>21</xdr:col>
      <xdr:colOff>0</xdr:colOff>
      <xdr:row>4</xdr:row>
      <xdr:rowOff>171450</xdr:rowOff>
    </xdr:to>
    <xdr:sp>
      <xdr:nvSpPr>
        <xdr:cNvPr id="2" name="Rectangle 10"/>
        <xdr:cNvSpPr/>
      </xdr:nvSpPr>
      <xdr:spPr>
        <a:xfrm>
          <a:off x="12985750" y="787400"/>
          <a:ext cx="0" cy="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21</xdr:col>
      <xdr:colOff>0</xdr:colOff>
      <xdr:row>4</xdr:row>
      <xdr:rowOff>47625</xdr:rowOff>
    </xdr:from>
    <xdr:to>
      <xdr:col>21</xdr:col>
      <xdr:colOff>0</xdr:colOff>
      <xdr:row>4</xdr:row>
      <xdr:rowOff>171450</xdr:rowOff>
    </xdr:to>
    <xdr:sp>
      <xdr:nvSpPr>
        <xdr:cNvPr id="3" name="Rectangle 10"/>
        <xdr:cNvSpPr/>
      </xdr:nvSpPr>
      <xdr:spPr>
        <a:xfrm>
          <a:off x="12985750" y="787400"/>
          <a:ext cx="0" cy="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 editAs="oneCell">
    <xdr:from>
      <xdr:col>1</xdr:col>
      <xdr:colOff>848165</xdr:colOff>
      <xdr:row>0</xdr:row>
      <xdr:rowOff>34638</xdr:rowOff>
    </xdr:from>
    <xdr:to>
      <xdr:col>3</xdr:col>
      <xdr:colOff>288636</xdr:colOff>
      <xdr:row>2</xdr:row>
      <xdr:rowOff>207818</xdr:rowOff>
    </xdr:to>
    <xdr:pic>
      <xdr:nvPicPr>
        <xdr:cNvPr id="4" name="340 Imagen" descr="D:\KAREN TENAZOA\Logo Palmas.jp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0" t="6474"/>
        <a:stretch>
          <a:fillRect/>
        </a:stretch>
      </xdr:blipFill>
      <xdr:spPr>
        <a:xfrm>
          <a:off x="1387475" y="34290"/>
          <a:ext cx="1307465" cy="643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Dia28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nassi\Configuraci&#243;n%20local\Archivos%20temporales%20de%20Internet\OLK66\DOCUME~1\CRUBIN~1.TAS\CONFIG~1\Temp\notes29331C\G-DILIBE\RES_OPER\AREAS\HARINA\ENERO\H-SEM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fatura\cjefatura\A&#241;o2002\Exi-Jul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nassi\Configuraci&#243;n%20local\Archivos%20temporales%20de%20Internet\OLK66\DOCUME~1\CRUBIN~1.TAS\CONFIG~1\Temp\notes29331C\G-DILIBE\RES_OPER\AREAS\CONSERV\ENERO\C-29-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a_lima\gerenciaderrhh\Mis%20documentos\Proyectos\P1.ProAlmex\DatosMovimientosAlmex99_2001\OctavoEnvio\CAS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fatura\cjefatura\A&#241;o2002\Exi-Nov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rroe\Configuraci&#243;n%20local\Archivos%20temporales%20de%20Internet\Content.IE5\89ABCDEF\DOCUME~1\CRUBIN~1.TAS\CONFIG~1\Temp\notes29331C\G-DILIBE\RES_OPER\AREAS\HARINA\MARZO\H-SEM-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rroe\Configuraci&#243;n%20local\Archivos%20temporales%20de%20Internet\Content.IE5\89ABCDEF\DOCUME~1\CRUBIN~1.TAS\CONFIG~1\Temp\notes29331C\G-DILIBE\RES_OPER\AREAS\HARINA\ENERO\H-SEM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18\Users\slozano\AppData\Local\Microsoft\Windows\Temporary%20Internet%20Files\Content.Outlook\MADRD8LP\Informe%20Genera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rroe\Configuraci&#243;n%20local\Archivos%20temporales%20de%20Internet\Content.IE5\89ABCDEF\DOCUME~1\CRUBIN~1.TAS\CONFIG~1\Temp\notes29331C\G-DILIBE\RES_OPER\AREAS\CONSERV\ENERO\C-29-3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msema\LI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monteverde\Configuraci&#243;n%20local\Archivos%20temporales%20de%20Internet\OLK25\DOCUME~1\CRUBIN~1.TAS\CONFIG~1\Temp\notes29331C\G-DILIBE\RES_OPER\AREAS\CONSERV\ENERO\C-29-3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18\Documents%20and%20Settings\oalvarez\Configuraci&#243;n%20local\Archivos%20temporales%20de%20Internet\OLKCF\INF-Nov20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fatura\CJefatura\A&#241;o2003\Exi-Dic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F26F1BC\AREA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a_lima\Contraloria\Mis%20documentos\Proyectos\P1.ProAlmex\DatosMovimientosAlmex99_2001\OctavoEnvio\CASO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FATURA\C\A&#209;O1999\MOVIALC9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RO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a_lima\gerencia\Mis%20documentos\Proyectos\P1.ProAlmex\DatosMovimientosAlmex99_2001\OctavoEnvio\CAS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fatura\CJefatura\A&#241;o2003\Exi-Oct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nassi\Configuraci&#243;n%20local\Archivos%20temporales%20de%20Internet\OLK66\DOCUME~1\CRUBIN~1.TAS\CONFIG~1\Temp\notes29331C\G-DILIBE\RES_OPER\AREAS\HARINA\MARZO\H-SEM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fatura\cjefatura\A&#241;o2002\Exi-Ago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monteverde\Configuraci&#243;n%20local\Archivos%20temporales%20de%20Internet\OLK25\DOCUME~1\CRUBIN~1.TAS\CONFIG~1\Temp\notes29331C\G-DILIBE\RES_OPER\AREAS\HARINA\ENERO\H-SEM-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a-Mayorist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S OP-PRO-HAR"/>
      <sheetName val="det-prod"/>
      <sheetName val="RES OP-MANT-HAR"/>
      <sheetName val="det-mant"/>
      <sheetName val="RES OP-ASECAL-har"/>
      <sheetName val="det-CAL"/>
      <sheetName val="RES OP-IIC"/>
      <sheetName val="det-COST"/>
      <sheetName val="RES OP-ADM"/>
      <sheetName val="det-adm"/>
      <sheetName val="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  <sheetName val="Casa Grande"/>
      <sheetName val="Roma"/>
      <sheetName val="Sausal"/>
      <sheetName val="Farias"/>
      <sheetName val="PagA 5.3"/>
      <sheetName val="PagA 6"/>
      <sheetName val="PagA 8"/>
      <sheetName val="PagA 9"/>
      <sheetName val="PagA 10.1"/>
      <sheetName val="PagA 10.2"/>
      <sheetName val="Pag A 11"/>
      <sheetName val="Control"/>
      <sheetName val="con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ARAT mes"/>
      <sheetName val="GFD-CRUD REAL"/>
      <sheetName val="GFD-COC REAL "/>
      <sheetName val="TL SAL-REAL"/>
      <sheetName val="AP TOM REAL "/>
      <sheetName val="OVAL TOM REAL"/>
      <sheetName val="GRATED A&amp;S"/>
      <sheetName val="TALL GRATED"/>
      <sheetName val="RES OP-PRO-CONS"/>
      <sheetName val="RES OP-PRO-CONS MES"/>
      <sheetName val="DET-CRU"/>
      <sheetName val="DET-COC"/>
      <sheetName val="RES OP-MANT-CONS"/>
      <sheetName val="RES OP-MANT-MES"/>
      <sheetName val="DET-MANTC "/>
      <sheetName val="RES OP-ASECAL-CONS"/>
      <sheetName val="RES OP-ASECAL-MES"/>
      <sheetName val="det-CALC"/>
      <sheetName val="ADM-CON"/>
      <sheetName val="ADM-MES"/>
      <sheetName val="det-adm"/>
      <sheetName val="IIC CONS (2)"/>
      <sheetName val="IIC-MES"/>
      <sheetName val="det-IIC"/>
      <sheetName val="RESUMEN"/>
      <sheetName val="RESUMEN 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ASO1"/>
      <sheetName val="SaldosMensualesPorPlantas"/>
      <sheetName val="IndicadorNivelStocks"/>
      <sheetName val="gRAFpRESENTACION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asa Grande"/>
      <sheetName val="Roma"/>
      <sheetName val="Sausal"/>
      <sheetName val="Farias"/>
      <sheetName val="PagA 5.3"/>
      <sheetName val="PagA 6"/>
      <sheetName val="PagA 8"/>
      <sheetName val="PagA 9"/>
      <sheetName val="PagA 10.1"/>
      <sheetName val="PagA 10.2"/>
      <sheetName val="Pag A 11"/>
      <sheetName val="Control"/>
      <sheetName val="convers"/>
      <sheetName val="APIs dic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RAT"/>
      <sheetName val="RESUMEN"/>
      <sheetName val="HARINA-REAL"/>
      <sheetName val="GFD-HARI REAL "/>
      <sheetName val="PRODUCC"/>
      <sheetName val="MANT-HAR"/>
      <sheetName val="CALIDAD"/>
      <sheetName val="ADM-HAR"/>
      <sheetName val="IIC-HAR"/>
      <sheetName val="det-prod"/>
      <sheetName val="det-mant"/>
      <sheetName val="det-CAL"/>
      <sheetName val="det-adm"/>
      <sheetName val="det-I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S OP-PRO-HAR"/>
      <sheetName val="det-prod"/>
      <sheetName val="RES OP-MANT-HAR"/>
      <sheetName val="det-mant"/>
      <sheetName val="RES OP-ASECAL-har"/>
      <sheetName val="det-CAL"/>
      <sheetName val="RES OP-IIC"/>
      <sheetName val="det-COST"/>
      <sheetName val="RES OP-ADM"/>
      <sheetName val="det-adm"/>
      <sheetName val="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ausalidad"/>
      <sheetName val="Informe General"/>
      <sheetName val="Datos Accid."/>
      <sheetName val="Informe Actos y Condiciones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ARAT mes"/>
      <sheetName val="GFD-CRUD REAL"/>
      <sheetName val="GFD-COC REAL "/>
      <sheetName val="TL SAL-REAL"/>
      <sheetName val="AP TOM REAL "/>
      <sheetName val="OVAL TOM REAL"/>
      <sheetName val="GRATED A&amp;S"/>
      <sheetName val="TALL GRATED"/>
      <sheetName val="RES OP-PRO-CONS"/>
      <sheetName val="RES OP-PRO-CONS MES"/>
      <sheetName val="DET-CRU"/>
      <sheetName val="DET-COC"/>
      <sheetName val="RES OP-MANT-CONS"/>
      <sheetName val="RES OP-MANT-MES"/>
      <sheetName val="DET-MANTC "/>
      <sheetName val="RES OP-ASECAL-CONS"/>
      <sheetName val="RES OP-ASECAL-MES"/>
      <sheetName val="det-CALC"/>
      <sheetName val="ADM-CON"/>
      <sheetName val="ADM-MES"/>
      <sheetName val="det-adm"/>
      <sheetName val="IIC CONS (2)"/>
      <sheetName val="IIC-MES"/>
      <sheetName val="det-IIC"/>
      <sheetName val="RESUMEN"/>
      <sheetName val="RESUMEN 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iari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RAT mes"/>
      <sheetName val="GFD-CRUD REAL"/>
      <sheetName val="GFD-COC REAL "/>
      <sheetName val="TL SAL-REAL"/>
      <sheetName val="AP TOM REAL "/>
      <sheetName val="OVAL TOM REAL"/>
      <sheetName val="GRATED A&amp;S"/>
      <sheetName val="TALL GRATED"/>
      <sheetName val="RES OP-PRO-CONS"/>
      <sheetName val="RES OP-PRO-CONS MES"/>
      <sheetName val="DET-CRU"/>
      <sheetName val="DET-COC"/>
      <sheetName val="RES OP-MANT-CONS"/>
      <sheetName val="RES OP-MANT-MES"/>
      <sheetName val="DET-MANTC "/>
      <sheetName val="RES OP-ASECAL-CONS"/>
      <sheetName val="RES OP-ASECAL-MES"/>
      <sheetName val="det-CALC"/>
      <sheetName val="ADM-CON"/>
      <sheetName val="ADM-MES"/>
      <sheetName val="det-adm"/>
      <sheetName val="IIC CONS (2)"/>
      <sheetName val="IIC-MES"/>
      <sheetName val="det-IIC"/>
      <sheetName val="RESUMEN"/>
      <sheetName val="RESUMEN 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aratula"/>
      <sheetName val="indice"/>
      <sheetName val="A - 1"/>
      <sheetName val="A - 2"/>
      <sheetName val="A - 3.1"/>
      <sheetName val="A - 3.2"/>
      <sheetName val="A - 4.1"/>
      <sheetName val="A - 4.2"/>
      <sheetName val="A - 5"/>
      <sheetName val="A - 6"/>
      <sheetName val="A - 7.1"/>
      <sheetName val="A - 7.3"/>
      <sheetName val="A - 7.4"/>
      <sheetName val="A - 9"/>
      <sheetName val="A - 14"/>
      <sheetName val="A - 15.1"/>
      <sheetName val="A - 15.2"/>
      <sheetName val="A - 16"/>
      <sheetName val="A - 17"/>
      <sheetName val="A - 18"/>
      <sheetName val="A - 19"/>
      <sheetName val="A - 20.1"/>
      <sheetName val="A - 20.2"/>
      <sheetName val="A - 21"/>
      <sheetName val="A - 22.1"/>
      <sheetName val="A - 22.2"/>
      <sheetName val="A - 22.3"/>
      <sheetName val="B - 1"/>
      <sheetName val="B - 2"/>
      <sheetName val="B - 3"/>
      <sheetName val="B - 5"/>
      <sheetName val="B - 6"/>
      <sheetName val="B - 7"/>
      <sheetName val="C - 1"/>
      <sheetName val=" C - 2"/>
      <sheetName val="C - 3.1"/>
      <sheetName val="C - 3.2"/>
      <sheetName val="C - 3.3"/>
      <sheetName val="C - 4.1"/>
      <sheetName val="C - 4.2"/>
      <sheetName val="C - 5 .1"/>
      <sheetName val="C - 5.2"/>
      <sheetName val="C - 6.1"/>
      <sheetName val="C - 6.2"/>
      <sheetName val="C - 7"/>
      <sheetName val="Anexo1"/>
      <sheetName val="Anexo2"/>
      <sheetName val="Anexo3"/>
      <sheetName val="Anexo4"/>
      <sheetName val="Anexo5"/>
      <sheetName val="Anexo6"/>
      <sheetName val="Anexo7"/>
      <sheetName val="Anexo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asa Grande"/>
      <sheetName val="Roma"/>
      <sheetName val="Sausal"/>
      <sheetName val="Farias"/>
      <sheetName val="PagA 7.2"/>
      <sheetName val="PagA 8"/>
      <sheetName val="PagA 10"/>
      <sheetName val="PagA 11"/>
      <sheetName val="PagA 12.1"/>
      <sheetName val="PagA 12.2"/>
      <sheetName val="Pag A 13"/>
      <sheetName val="Control"/>
      <sheetName val="datsal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RES OP-PRO-HAR"/>
      <sheetName val="det-prod"/>
      <sheetName val="RES OP-MANT-HAR"/>
      <sheetName val="det-mant"/>
      <sheetName val="RES OP-ASECAL-har"/>
      <sheetName val="det-CAL"/>
      <sheetName val="RES OP-IIC"/>
      <sheetName val="det-COST"/>
      <sheetName val="RES OP-ADM"/>
      <sheetName val="det-adm"/>
      <sheetName val="RESUMEN"/>
      <sheetName val="CARAT"/>
      <sheetName val="HARINA-REAL"/>
      <sheetName val="GFD-HARI REAL "/>
      <sheetName val="PRODUCC"/>
      <sheetName val="MANT-HAR"/>
      <sheetName val="CALIDAD"/>
      <sheetName val="ADM-HAR"/>
      <sheetName val="IIC-HAR"/>
      <sheetName val="det-I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ASO1"/>
      <sheetName val="SaldosMensualesPorPlantas"/>
      <sheetName val="IndicadorNivelStocks"/>
      <sheetName val="gRAFpRESENTACION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f-Arroz"/>
      <sheetName val="2001"/>
      <sheetName val="2002"/>
      <sheetName val="200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SO1"/>
      <sheetName val="SaldosMensualesPorPlantas"/>
      <sheetName val="IndicadorNivelStocks"/>
      <sheetName val="gRAFpRESENTACION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asa Grande"/>
      <sheetName val="Roma"/>
      <sheetName val="Sausal"/>
      <sheetName val="Farias"/>
      <sheetName val="PagA 7.2"/>
      <sheetName val="PagA 8"/>
      <sheetName val="PagA 10"/>
      <sheetName val="PagA 11"/>
      <sheetName val="PagA 12.1"/>
      <sheetName val="PagA 12.2"/>
      <sheetName val="Pag A 13"/>
      <sheetName val="Control"/>
      <sheetName val="P&amp;L Anual y Mens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ARAT"/>
      <sheetName val="RESUMEN"/>
      <sheetName val="HARINA-REAL"/>
      <sheetName val="GFD-HARI REAL "/>
      <sheetName val="PRODUCC"/>
      <sheetName val="MANT-HAR"/>
      <sheetName val="CALIDAD"/>
      <sheetName val="ADM-HAR"/>
      <sheetName val="IIC-HAR"/>
      <sheetName val="det-prod"/>
      <sheetName val="det-mant"/>
      <sheetName val="det-CAL"/>
      <sheetName val="det-adm"/>
      <sheetName val="det-I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asa Grande"/>
      <sheetName val="Roma"/>
      <sheetName val="Sausal"/>
      <sheetName val="Farias"/>
      <sheetName val="PagA 5.3"/>
      <sheetName val="PagA 6"/>
      <sheetName val="PagA 8"/>
      <sheetName val="PagA 9"/>
      <sheetName val="PagA 10.1"/>
      <sheetName val="PagA 10.2"/>
      <sheetName val="Pag A 11"/>
      <sheetName val="Control"/>
      <sheetName val="a"/>
      <sheetName val="Exi-Ago0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ES OP-PRO-HAR"/>
      <sheetName val="det-prod"/>
      <sheetName val="RES OP-MANT-HAR"/>
      <sheetName val="det-mant"/>
      <sheetName val="RES OP-ASECAL-har"/>
      <sheetName val="det-CAL"/>
      <sheetName val="RES OP-IIC"/>
      <sheetName val="det-COST"/>
      <sheetName val="RES OP-ADM"/>
      <sheetName val="det-adm"/>
      <sheetName val="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25"/>
  <sheetViews>
    <sheetView showGridLines="0" tabSelected="1" zoomScale="55" zoomScaleNormal="55" zoomScalePageLayoutView="70" zoomScaleSheetLayoutView="25" workbookViewId="0">
      <pane ySplit="4" topLeftCell="A212" activePane="bottomLeft" state="frozen"/>
      <selection/>
      <selection pane="bottomLeft" activeCell="Q91" sqref="Q91"/>
    </sheetView>
  </sheetViews>
  <sheetFormatPr defaultColWidth="11.4545454545455" defaultRowHeight="14.5"/>
  <cols>
    <col min="1" max="1" width="7.72727272727273" style="40" customWidth="1"/>
    <col min="2" max="2" width="16.4545454545455" style="40" customWidth="1"/>
    <col min="3" max="3" width="10.2727272727273" style="40" customWidth="1"/>
    <col min="4" max="4" width="27.8181818181818" style="40" customWidth="1"/>
    <col min="5" max="5" width="20" style="40" customWidth="1"/>
    <col min="6" max="6" width="23.1818181818182" style="40" customWidth="1"/>
    <col min="7" max="7" width="18.4545454545455" style="40" customWidth="1"/>
    <col min="8" max="19" width="3" style="40" customWidth="1"/>
    <col min="20" max="20" width="16.1818181818182" style="41" customWidth="1"/>
    <col min="21" max="21" width="9.81818181818182" style="40" customWidth="1"/>
    <col min="22" max="22" width="18.4545454545455" style="42" customWidth="1"/>
    <col min="23" max="23" width="34.4545454545455" style="40" customWidth="1"/>
    <col min="24" max="24" width="35.6363636363636" style="43" customWidth="1"/>
    <col min="25" max="16384" width="11.4545454545455" style="40"/>
  </cols>
  <sheetData>
    <row r="1" ht="18.5" customHeight="1" spans="1:24">
      <c r="A1" s="44"/>
      <c r="B1" s="45"/>
      <c r="C1" s="45"/>
      <c r="D1" s="45"/>
      <c r="E1" s="46" t="s">
        <v>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136" t="s">
        <v>1</v>
      </c>
      <c r="X1" s="137"/>
    </row>
    <row r="2" ht="18.5" customHeight="1" spans="1:24">
      <c r="A2" s="47"/>
      <c r="B2" s="48"/>
      <c r="C2" s="48"/>
      <c r="D2" s="48"/>
      <c r="E2" s="49" t="s">
        <v>2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138" t="s">
        <v>3</v>
      </c>
      <c r="X2" s="139"/>
    </row>
    <row r="3" ht="19" customHeight="1" spans="1:24">
      <c r="A3" s="50"/>
      <c r="B3" s="51"/>
      <c r="C3" s="51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140" t="s">
        <v>4</v>
      </c>
      <c r="X3" s="141"/>
    </row>
    <row r="4" ht="3" customHeight="1" spans="1:24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</row>
    <row r="5" ht="3" customHeight="1" spans="1:24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142"/>
      <c r="U5" s="56"/>
      <c r="V5" s="143"/>
      <c r="W5" s="56"/>
      <c r="X5" s="56"/>
    </row>
    <row r="6" s="23" customFormat="1" ht="30" customHeight="1" spans="1:24">
      <c r="A6" s="57" t="s">
        <v>5</v>
      </c>
      <c r="B6" s="58"/>
      <c r="C6" s="59" t="s">
        <v>6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144"/>
      <c r="V6" s="145" t="s">
        <v>7</v>
      </c>
      <c r="W6" s="146">
        <v>20450137821</v>
      </c>
      <c r="X6" s="147"/>
    </row>
    <row r="7" s="23" customFormat="1" ht="30" customHeight="1" spans="1:24">
      <c r="A7" s="61" t="s">
        <v>8</v>
      </c>
      <c r="B7" s="62"/>
      <c r="C7" s="63" t="s">
        <v>9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48"/>
      <c r="V7" s="149" t="s">
        <v>10</v>
      </c>
      <c r="W7" s="150">
        <v>180</v>
      </c>
      <c r="X7" s="151"/>
    </row>
    <row r="8" s="23" customFormat="1" ht="30" customHeight="1" spans="1:24">
      <c r="A8" s="65" t="s">
        <v>11</v>
      </c>
      <c r="B8" s="66"/>
      <c r="C8" s="67" t="s">
        <v>12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152"/>
      <c r="V8" s="153" t="s">
        <v>13</v>
      </c>
      <c r="W8" s="154"/>
      <c r="X8" s="155"/>
    </row>
    <row r="9" ht="3" customHeight="1" spans="1:24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142"/>
      <c r="U9" s="56"/>
      <c r="V9" s="143"/>
      <c r="W9" s="56"/>
      <c r="X9" s="56"/>
    </row>
    <row r="10" ht="25" customHeight="1" spans="1:24">
      <c r="A10" s="69" t="s">
        <v>14</v>
      </c>
      <c r="B10" s="70"/>
      <c r="C10" s="70"/>
      <c r="D10" s="71" t="s">
        <v>15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56"/>
    </row>
    <row r="11" ht="25" customHeight="1" spans="1:24">
      <c r="A11" s="72" t="s">
        <v>16</v>
      </c>
      <c r="B11" s="73"/>
      <c r="C11" s="74"/>
      <c r="D11" s="75" t="s">
        <v>17</v>
      </c>
      <c r="E11" s="76" t="s">
        <v>18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157"/>
    </row>
    <row r="12" ht="25" customHeight="1" spans="1:24">
      <c r="A12" s="77" t="s">
        <v>19</v>
      </c>
      <c r="B12" s="78"/>
      <c r="C12" s="78"/>
      <c r="D12" s="79" t="s">
        <v>20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158"/>
    </row>
    <row r="13" ht="25" customHeight="1" spans="1:24">
      <c r="A13" s="81" t="s">
        <v>21</v>
      </c>
      <c r="B13" s="82"/>
      <c r="C13" s="82"/>
      <c r="D13" s="83">
        <f>SUM(V18)</f>
        <v>5791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159"/>
    </row>
    <row r="14" ht="25" customHeight="1" spans="1:24">
      <c r="A14" s="85" t="s">
        <v>22</v>
      </c>
      <c r="B14" s="86"/>
      <c r="C14" s="86"/>
      <c r="D14" s="87">
        <f>AVERAGE(U18,U59,U79,U128,U151,U176,U196,U203,U233,U250,U268)</f>
        <v>0.807429407713499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160"/>
    </row>
    <row r="15" ht="3" customHeight="1" spans="1:24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142"/>
      <c r="U15" s="56"/>
      <c r="V15" s="143"/>
      <c r="W15" s="56"/>
      <c r="X15" s="161"/>
    </row>
    <row r="16" s="23" customFormat="1" ht="21.75" customHeight="1" spans="1:24">
      <c r="A16" s="89" t="s">
        <v>23</v>
      </c>
      <c r="B16" s="90" t="s">
        <v>24</v>
      </c>
      <c r="C16" s="90"/>
      <c r="D16" s="90"/>
      <c r="E16" s="90"/>
      <c r="F16" s="91" t="s">
        <v>25</v>
      </c>
      <c r="G16" s="90" t="s">
        <v>26</v>
      </c>
      <c r="H16" s="90" t="s">
        <v>27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1" t="s">
        <v>28</v>
      </c>
      <c r="U16" s="91" t="s">
        <v>29</v>
      </c>
      <c r="V16" s="162" t="s">
        <v>21</v>
      </c>
      <c r="W16" s="90" t="s">
        <v>30</v>
      </c>
      <c r="X16" s="163" t="s">
        <v>31</v>
      </c>
    </row>
    <row r="17" s="23" customFormat="1" ht="16.5" customHeight="1" spans="1:24">
      <c r="A17" s="92"/>
      <c r="B17" s="93"/>
      <c r="C17" s="93"/>
      <c r="D17" s="93"/>
      <c r="E17" s="93"/>
      <c r="F17" s="94"/>
      <c r="G17" s="93"/>
      <c r="H17" s="93" t="s">
        <v>32</v>
      </c>
      <c r="I17" s="93" t="s">
        <v>33</v>
      </c>
      <c r="J17" s="93" t="s">
        <v>34</v>
      </c>
      <c r="K17" s="93" t="s">
        <v>35</v>
      </c>
      <c r="L17" s="93" t="s">
        <v>34</v>
      </c>
      <c r="M17" s="93" t="s">
        <v>36</v>
      </c>
      <c r="N17" s="93" t="s">
        <v>36</v>
      </c>
      <c r="O17" s="93" t="s">
        <v>35</v>
      </c>
      <c r="P17" s="93" t="s">
        <v>37</v>
      </c>
      <c r="Q17" s="93" t="s">
        <v>38</v>
      </c>
      <c r="R17" s="93" t="s">
        <v>39</v>
      </c>
      <c r="S17" s="93" t="s">
        <v>40</v>
      </c>
      <c r="T17" s="94"/>
      <c r="U17" s="94"/>
      <c r="V17" s="164"/>
      <c r="W17" s="93"/>
      <c r="X17" s="165"/>
    </row>
    <row r="18" s="39" customFormat="1" ht="40" customHeight="1" spans="1:24">
      <c r="A18" s="95">
        <v>1.1</v>
      </c>
      <c r="B18" s="96" t="s">
        <v>18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166">
        <f>AVERAGE(U19:U47)</f>
        <v>1</v>
      </c>
      <c r="V18" s="167">
        <f>SUM(V19:V47)</f>
        <v>5791</v>
      </c>
      <c r="W18" s="166"/>
      <c r="X18" s="168"/>
    </row>
    <row r="19" s="23" customFormat="1" ht="61.5" customHeight="1" spans="1:24">
      <c r="A19" s="97" t="s">
        <v>41</v>
      </c>
      <c r="B19" s="98" t="s">
        <v>42</v>
      </c>
      <c r="C19" s="99"/>
      <c r="D19" s="99"/>
      <c r="E19" s="100"/>
      <c r="F19" s="101" t="s">
        <v>43</v>
      </c>
      <c r="G19" s="101" t="s">
        <v>43</v>
      </c>
      <c r="H19" s="102" t="s">
        <v>44</v>
      </c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69">
        <v>45330</v>
      </c>
      <c r="U19" s="170">
        <f>COUNTIF(H20:S20,"E")/COUNTA(H19:S19)</f>
        <v>1</v>
      </c>
      <c r="V19" s="171">
        <v>0</v>
      </c>
      <c r="W19" s="172" t="s">
        <v>45</v>
      </c>
      <c r="X19" s="173" t="s">
        <v>46</v>
      </c>
    </row>
    <row r="20" s="23" customFormat="1" ht="61.5" customHeight="1" spans="1:24">
      <c r="A20" s="103"/>
      <c r="B20" s="104"/>
      <c r="C20" s="105"/>
      <c r="D20" s="105"/>
      <c r="E20" s="106"/>
      <c r="F20" s="107"/>
      <c r="G20" s="107"/>
      <c r="H20" s="102" t="s">
        <v>32</v>
      </c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74"/>
      <c r="U20" s="175"/>
      <c r="V20" s="176"/>
      <c r="W20" s="177"/>
      <c r="X20" s="178"/>
    </row>
    <row r="21" s="23" customFormat="1" ht="35" customHeight="1" spans="1:24">
      <c r="A21" s="97" t="s">
        <v>47</v>
      </c>
      <c r="B21" s="98" t="s">
        <v>48</v>
      </c>
      <c r="C21" s="99"/>
      <c r="D21" s="99"/>
      <c r="E21" s="100"/>
      <c r="F21" s="101" t="s">
        <v>43</v>
      </c>
      <c r="G21" s="101" t="s">
        <v>43</v>
      </c>
      <c r="H21" s="102" t="s">
        <v>44</v>
      </c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69">
        <v>45330</v>
      </c>
      <c r="U21" s="170">
        <f t="shared" ref="U21" si="0">COUNTIF(H22:S22,"E")/COUNTA(H21:S21)</f>
        <v>1</v>
      </c>
      <c r="V21" s="171">
        <v>0</v>
      </c>
      <c r="W21" s="172" t="s">
        <v>45</v>
      </c>
      <c r="X21" s="173" t="s">
        <v>49</v>
      </c>
    </row>
    <row r="22" s="23" customFormat="1" ht="41.5" customHeight="1" spans="1:24">
      <c r="A22" s="103"/>
      <c r="B22" s="104"/>
      <c r="C22" s="105"/>
      <c r="D22" s="105"/>
      <c r="E22" s="106"/>
      <c r="F22" s="107"/>
      <c r="G22" s="107"/>
      <c r="H22" s="102" t="s">
        <v>32</v>
      </c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74"/>
      <c r="U22" s="175"/>
      <c r="V22" s="176"/>
      <c r="W22" s="177"/>
      <c r="X22" s="178"/>
    </row>
    <row r="23" s="23" customFormat="1" ht="35" customHeight="1" spans="1:24">
      <c r="A23" s="97" t="s">
        <v>50</v>
      </c>
      <c r="B23" s="98" t="s">
        <v>51</v>
      </c>
      <c r="C23" s="99"/>
      <c r="D23" s="99"/>
      <c r="E23" s="100"/>
      <c r="F23" s="101" t="s">
        <v>52</v>
      </c>
      <c r="G23" s="101" t="s">
        <v>53</v>
      </c>
      <c r="H23" s="102" t="s">
        <v>44</v>
      </c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69">
        <v>45330</v>
      </c>
      <c r="U23" s="170">
        <f t="shared" ref="U23" si="1">COUNTIF(H24:S24,"E")/COUNTA(H23:S23)</f>
        <v>1</v>
      </c>
      <c r="V23" s="171">
        <v>0</v>
      </c>
      <c r="W23" s="172" t="s">
        <v>45</v>
      </c>
      <c r="X23" s="173" t="s">
        <v>54</v>
      </c>
    </row>
    <row r="24" s="23" customFormat="1" ht="35" customHeight="1" spans="1:24">
      <c r="A24" s="103"/>
      <c r="B24" s="104"/>
      <c r="C24" s="105"/>
      <c r="D24" s="105"/>
      <c r="E24" s="106"/>
      <c r="F24" s="107"/>
      <c r="G24" s="107"/>
      <c r="H24" s="102" t="s">
        <v>32</v>
      </c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74"/>
      <c r="U24" s="175"/>
      <c r="V24" s="176"/>
      <c r="W24" s="177"/>
      <c r="X24" s="178"/>
    </row>
    <row r="25" s="23" customFormat="1" ht="35" customHeight="1" spans="1:24">
      <c r="A25" s="97" t="s">
        <v>55</v>
      </c>
      <c r="B25" s="98" t="s">
        <v>56</v>
      </c>
      <c r="C25" s="99"/>
      <c r="D25" s="99"/>
      <c r="E25" s="100"/>
      <c r="F25" s="101" t="s">
        <v>52</v>
      </c>
      <c r="G25" s="101" t="s">
        <v>53</v>
      </c>
      <c r="H25" s="102" t="s">
        <v>44</v>
      </c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69">
        <v>45330</v>
      </c>
      <c r="U25" s="170">
        <f t="shared" ref="U25" si="2">COUNTIF(H26:S26,"E")/COUNTA(H25:S25)</f>
        <v>1</v>
      </c>
      <c r="V25" s="171">
        <v>0</v>
      </c>
      <c r="W25" s="172" t="s">
        <v>45</v>
      </c>
      <c r="X25" s="173" t="s">
        <v>57</v>
      </c>
    </row>
    <row r="26" s="23" customFormat="1" ht="35" customHeight="1" spans="1:24">
      <c r="A26" s="103"/>
      <c r="B26" s="104"/>
      <c r="C26" s="105"/>
      <c r="D26" s="105"/>
      <c r="E26" s="106"/>
      <c r="F26" s="107"/>
      <c r="G26" s="107"/>
      <c r="H26" s="102" t="s">
        <v>32</v>
      </c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74"/>
      <c r="U26" s="175"/>
      <c r="V26" s="176"/>
      <c r="W26" s="177"/>
      <c r="X26" s="178"/>
    </row>
    <row r="27" s="23" customFormat="1" ht="35" customHeight="1" spans="1:24">
      <c r="A27" s="97" t="s">
        <v>58</v>
      </c>
      <c r="B27" s="98" t="s">
        <v>59</v>
      </c>
      <c r="C27" s="99"/>
      <c r="D27" s="99"/>
      <c r="E27" s="100"/>
      <c r="F27" s="101" t="s">
        <v>52</v>
      </c>
      <c r="G27" s="101" t="s">
        <v>53</v>
      </c>
      <c r="H27" s="102" t="s">
        <v>44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69">
        <v>45330</v>
      </c>
      <c r="U27" s="170">
        <f t="shared" ref="U27" si="3">COUNTIF(H28:S28,"E")/COUNTA(H27:S27)</f>
        <v>1</v>
      </c>
      <c r="V27" s="171">
        <v>0</v>
      </c>
      <c r="W27" s="172" t="s">
        <v>45</v>
      </c>
      <c r="X27" s="173" t="s">
        <v>57</v>
      </c>
    </row>
    <row r="28" s="23" customFormat="1" ht="35" customHeight="1" spans="1:24">
      <c r="A28" s="103"/>
      <c r="B28" s="104"/>
      <c r="C28" s="105"/>
      <c r="D28" s="105"/>
      <c r="E28" s="106"/>
      <c r="F28" s="107"/>
      <c r="G28" s="107"/>
      <c r="H28" s="102" t="s">
        <v>32</v>
      </c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74"/>
      <c r="U28" s="175"/>
      <c r="V28" s="176"/>
      <c r="W28" s="177"/>
      <c r="X28" s="178"/>
    </row>
    <row r="29" s="23" customFormat="1" ht="35" customHeight="1" spans="1:24">
      <c r="A29" s="97" t="s">
        <v>60</v>
      </c>
      <c r="B29" s="98" t="s">
        <v>61</v>
      </c>
      <c r="C29" s="99"/>
      <c r="D29" s="99"/>
      <c r="E29" s="100"/>
      <c r="F29" s="101" t="s">
        <v>52</v>
      </c>
      <c r="G29" s="101" t="s">
        <v>53</v>
      </c>
      <c r="H29" s="102" t="s">
        <v>44</v>
      </c>
      <c r="I29" s="132"/>
      <c r="J29" s="132"/>
      <c r="K29" s="109"/>
      <c r="L29" s="109"/>
      <c r="M29" s="132"/>
      <c r="N29" s="132"/>
      <c r="O29" s="132"/>
      <c r="P29" s="132"/>
      <c r="Q29" s="109"/>
      <c r="R29" s="132"/>
      <c r="S29" s="132"/>
      <c r="T29" s="169">
        <v>45330</v>
      </c>
      <c r="U29" s="170">
        <f t="shared" ref="U29" si="4">COUNTIF(H30:S30,"E")/COUNTA(H29:S29)</f>
        <v>1</v>
      </c>
      <c r="V29" s="171">
        <v>0</v>
      </c>
      <c r="W29" s="172" t="s">
        <v>45</v>
      </c>
      <c r="X29" s="173" t="s">
        <v>62</v>
      </c>
    </row>
    <row r="30" s="23" customFormat="1" ht="35" customHeight="1" spans="1:24">
      <c r="A30" s="103"/>
      <c r="B30" s="104"/>
      <c r="C30" s="105"/>
      <c r="D30" s="105"/>
      <c r="E30" s="106"/>
      <c r="F30" s="107"/>
      <c r="G30" s="107"/>
      <c r="H30" s="102" t="s">
        <v>32</v>
      </c>
      <c r="I30" s="132"/>
      <c r="J30" s="132"/>
      <c r="K30" s="109"/>
      <c r="L30" s="109"/>
      <c r="M30" s="132"/>
      <c r="N30" s="132"/>
      <c r="O30" s="132"/>
      <c r="P30" s="132"/>
      <c r="Q30" s="109"/>
      <c r="R30" s="132"/>
      <c r="S30" s="132"/>
      <c r="T30" s="174"/>
      <c r="U30" s="175"/>
      <c r="V30" s="176"/>
      <c r="W30" s="177"/>
      <c r="X30" s="178"/>
    </row>
    <row r="31" s="23" customFormat="1" ht="35" customHeight="1" spans="1:24">
      <c r="A31" s="97" t="s">
        <v>63</v>
      </c>
      <c r="B31" s="98" t="s">
        <v>64</v>
      </c>
      <c r="C31" s="99"/>
      <c r="D31" s="99"/>
      <c r="E31" s="100"/>
      <c r="F31" s="101" t="s">
        <v>65</v>
      </c>
      <c r="G31" s="101" t="s">
        <v>53</v>
      </c>
      <c r="H31" s="108" t="s">
        <v>44</v>
      </c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69">
        <v>45330</v>
      </c>
      <c r="U31" s="170">
        <f t="shared" ref="U31" si="5">COUNTIF(H32:S32,"E")/COUNTA(H31:S31)</f>
        <v>1</v>
      </c>
      <c r="V31" s="171">
        <v>0</v>
      </c>
      <c r="W31" s="172" t="s">
        <v>45</v>
      </c>
      <c r="X31" s="173" t="s">
        <v>66</v>
      </c>
    </row>
    <row r="32" s="23" customFormat="1" ht="35" customHeight="1" spans="1:24">
      <c r="A32" s="103"/>
      <c r="B32" s="104"/>
      <c r="C32" s="105"/>
      <c r="D32" s="105"/>
      <c r="E32" s="106"/>
      <c r="F32" s="107"/>
      <c r="G32" s="107"/>
      <c r="H32" s="108" t="s">
        <v>32</v>
      </c>
      <c r="I32" s="133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74"/>
      <c r="U32" s="175"/>
      <c r="V32" s="176"/>
      <c r="W32" s="177"/>
      <c r="X32" s="178"/>
    </row>
    <row r="33" s="23" customFormat="1" ht="35" customHeight="1" spans="1:24">
      <c r="A33" s="97" t="s">
        <v>67</v>
      </c>
      <c r="B33" s="98" t="s">
        <v>68</v>
      </c>
      <c r="C33" s="99"/>
      <c r="D33" s="99"/>
      <c r="E33" s="100"/>
      <c r="F33" s="101" t="s">
        <v>69</v>
      </c>
      <c r="G33" s="101" t="s">
        <v>53</v>
      </c>
      <c r="H33" s="109"/>
      <c r="J33" s="109"/>
      <c r="K33" s="109"/>
      <c r="L33" s="108" t="s">
        <v>44</v>
      </c>
      <c r="M33" s="109"/>
      <c r="N33" s="109"/>
      <c r="O33" s="109"/>
      <c r="P33" s="109"/>
      <c r="Q33" s="109"/>
      <c r="R33" s="109"/>
      <c r="S33" s="109"/>
      <c r="T33" s="179">
        <v>45456</v>
      </c>
      <c r="U33" s="170">
        <f t="shared" ref="U33" si="6">COUNTIF(H34:S34,"E")/COUNTA(H33:S33)</f>
        <v>1</v>
      </c>
      <c r="V33" s="171">
        <v>1789</v>
      </c>
      <c r="W33" s="172" t="s">
        <v>45</v>
      </c>
      <c r="X33" s="173" t="s">
        <v>70</v>
      </c>
    </row>
    <row r="34" s="23" customFormat="1" ht="35" customHeight="1" spans="1:24">
      <c r="A34" s="103"/>
      <c r="B34" s="104"/>
      <c r="C34" s="105"/>
      <c r="D34" s="105"/>
      <c r="E34" s="106"/>
      <c r="F34" s="107"/>
      <c r="G34" s="107"/>
      <c r="H34" s="109"/>
      <c r="J34" s="109"/>
      <c r="K34" s="109"/>
      <c r="L34" s="108" t="s">
        <v>32</v>
      </c>
      <c r="M34" s="109"/>
      <c r="N34" s="109"/>
      <c r="O34" s="109"/>
      <c r="P34" s="109"/>
      <c r="Q34" s="109"/>
      <c r="R34" s="109"/>
      <c r="S34" s="109"/>
      <c r="T34" s="180"/>
      <c r="U34" s="175"/>
      <c r="V34" s="176"/>
      <c r="W34" s="177"/>
      <c r="X34" s="178"/>
    </row>
    <row r="35" s="23" customFormat="1" ht="35" customHeight="1" spans="1:24">
      <c r="A35" s="97" t="s">
        <v>71</v>
      </c>
      <c r="B35" s="98" t="s">
        <v>72</v>
      </c>
      <c r="C35" s="99"/>
      <c r="D35" s="99"/>
      <c r="E35" s="100"/>
      <c r="F35" s="101" t="s">
        <v>69</v>
      </c>
      <c r="G35" s="101" t="s">
        <v>53</v>
      </c>
      <c r="H35" s="108" t="s">
        <v>44</v>
      </c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69">
        <v>45330</v>
      </c>
      <c r="U35" s="170">
        <f t="shared" ref="U35" si="7">COUNTIF(H36:S36,"E")/COUNTA(H35:S35)</f>
        <v>1</v>
      </c>
      <c r="V35" s="171">
        <v>0</v>
      </c>
      <c r="W35" s="172" t="s">
        <v>45</v>
      </c>
      <c r="X35" s="173" t="s">
        <v>73</v>
      </c>
    </row>
    <row r="36" s="23" customFormat="1" ht="35" customHeight="1" spans="1:24">
      <c r="A36" s="103"/>
      <c r="B36" s="104"/>
      <c r="C36" s="105"/>
      <c r="D36" s="105"/>
      <c r="E36" s="106"/>
      <c r="F36" s="107"/>
      <c r="G36" s="107"/>
      <c r="H36" s="108" t="s">
        <v>32</v>
      </c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74"/>
      <c r="U36" s="175"/>
      <c r="V36" s="176"/>
      <c r="W36" s="177"/>
      <c r="X36" s="178"/>
    </row>
    <row r="37" s="23" customFormat="1" ht="35" customHeight="1" spans="1:24">
      <c r="A37" s="97" t="s">
        <v>74</v>
      </c>
      <c r="B37" s="98" t="s">
        <v>75</v>
      </c>
      <c r="C37" s="99"/>
      <c r="D37" s="99"/>
      <c r="E37" s="100"/>
      <c r="F37" s="101" t="s">
        <v>69</v>
      </c>
      <c r="G37" s="101" t="s">
        <v>53</v>
      </c>
      <c r="H37" s="108" t="s">
        <v>44</v>
      </c>
      <c r="I37" s="132"/>
      <c r="J37" s="132"/>
      <c r="K37" s="132"/>
      <c r="L37" s="132"/>
      <c r="M37" s="132"/>
      <c r="N37" s="132"/>
      <c r="O37" s="132"/>
      <c r="P37" s="132"/>
      <c r="Q37" s="132"/>
      <c r="R37" s="109"/>
      <c r="S37" s="132"/>
      <c r="T37" s="169">
        <v>45330</v>
      </c>
      <c r="U37" s="170">
        <f t="shared" ref="U37" si="8">COUNTIF(H38:S38,"E")/COUNTA(H37:S37)</f>
        <v>1</v>
      </c>
      <c r="V37" s="171">
        <v>3456</v>
      </c>
      <c r="W37" s="172" t="s">
        <v>45</v>
      </c>
      <c r="X37" s="173" t="s">
        <v>76</v>
      </c>
    </row>
    <row r="38" s="23" customFormat="1" ht="35" customHeight="1" spans="1:24">
      <c r="A38" s="103"/>
      <c r="B38" s="104"/>
      <c r="C38" s="105"/>
      <c r="D38" s="105"/>
      <c r="E38" s="106"/>
      <c r="F38" s="107"/>
      <c r="G38" s="107"/>
      <c r="H38" s="108" t="s">
        <v>32</v>
      </c>
      <c r="I38" s="132"/>
      <c r="J38" s="134"/>
      <c r="K38" s="132"/>
      <c r="L38" s="132"/>
      <c r="M38" s="132"/>
      <c r="N38" s="132"/>
      <c r="O38" s="132"/>
      <c r="P38" s="132"/>
      <c r="Q38" s="132"/>
      <c r="R38" s="109"/>
      <c r="S38" s="132"/>
      <c r="T38" s="174"/>
      <c r="U38" s="175"/>
      <c r="V38" s="176"/>
      <c r="W38" s="177"/>
      <c r="X38" s="178"/>
    </row>
    <row r="39" s="23" customFormat="1" ht="35" customHeight="1" spans="1:24">
      <c r="A39" s="97" t="s">
        <v>77</v>
      </c>
      <c r="B39" s="98" t="s">
        <v>78</v>
      </c>
      <c r="C39" s="99"/>
      <c r="D39" s="99"/>
      <c r="E39" s="100"/>
      <c r="F39" s="101" t="s">
        <v>69</v>
      </c>
      <c r="G39" s="101" t="s">
        <v>53</v>
      </c>
      <c r="H39" s="110"/>
      <c r="I39" s="110"/>
      <c r="K39" s="109"/>
      <c r="L39" s="109"/>
      <c r="M39" s="109"/>
      <c r="N39" s="109"/>
      <c r="O39" s="108" t="s">
        <v>44</v>
      </c>
      <c r="P39" s="109"/>
      <c r="Q39" s="109"/>
      <c r="R39" s="109"/>
      <c r="S39" s="109"/>
      <c r="T39" s="169">
        <v>45540</v>
      </c>
      <c r="U39" s="170">
        <f t="shared" ref="U39" si="9">COUNTIF(H40:S40,"E")/COUNTA(H39:S39)</f>
        <v>1</v>
      </c>
      <c r="V39" s="171">
        <v>546</v>
      </c>
      <c r="W39" s="172" t="s">
        <v>45</v>
      </c>
      <c r="X39" s="173" t="s">
        <v>79</v>
      </c>
    </row>
    <row r="40" s="23" customFormat="1" ht="35" customHeight="1" spans="1:24">
      <c r="A40" s="103"/>
      <c r="B40" s="104"/>
      <c r="C40" s="105"/>
      <c r="D40" s="105"/>
      <c r="E40" s="106"/>
      <c r="F40" s="107"/>
      <c r="G40" s="107"/>
      <c r="H40" s="110"/>
      <c r="I40" s="110"/>
      <c r="K40" s="109"/>
      <c r="L40" s="109"/>
      <c r="M40" s="109"/>
      <c r="N40" s="109"/>
      <c r="O40" s="108" t="s">
        <v>32</v>
      </c>
      <c r="P40" s="109"/>
      <c r="Q40" s="109"/>
      <c r="R40" s="109"/>
      <c r="S40" s="109"/>
      <c r="T40" s="174"/>
      <c r="U40" s="175"/>
      <c r="V40" s="176"/>
      <c r="W40" s="177"/>
      <c r="X40" s="178"/>
    </row>
    <row r="41" s="23" customFormat="1" ht="35" customHeight="1" spans="1:24">
      <c r="A41" s="97" t="s">
        <v>80</v>
      </c>
      <c r="B41" s="98" t="s">
        <v>81</v>
      </c>
      <c r="C41" s="99"/>
      <c r="D41" s="99"/>
      <c r="E41" s="100"/>
      <c r="F41" s="101" t="s">
        <v>69</v>
      </c>
      <c r="G41" s="101" t="s">
        <v>53</v>
      </c>
      <c r="H41" s="108" t="s">
        <v>44</v>
      </c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69">
        <v>45330</v>
      </c>
      <c r="U41" s="170">
        <f t="shared" ref="U41" si="10">COUNTIF(H42:S42,"E")/COUNTA(H41:S41)</f>
        <v>1</v>
      </c>
      <c r="V41" s="171">
        <v>0</v>
      </c>
      <c r="W41" s="172" t="s">
        <v>45</v>
      </c>
      <c r="X41" s="173" t="s">
        <v>82</v>
      </c>
    </row>
    <row r="42" s="23" customFormat="1" ht="35" customHeight="1" spans="1:24">
      <c r="A42" s="103"/>
      <c r="B42" s="104"/>
      <c r="C42" s="105"/>
      <c r="D42" s="105"/>
      <c r="E42" s="106"/>
      <c r="F42" s="107"/>
      <c r="G42" s="107"/>
      <c r="H42" s="108" t="s">
        <v>32</v>
      </c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74"/>
      <c r="U42" s="175"/>
      <c r="V42" s="176"/>
      <c r="W42" s="177"/>
      <c r="X42" s="178"/>
    </row>
    <row r="43" s="23" customFormat="1" ht="35" customHeight="1" spans="1:24">
      <c r="A43" s="97" t="s">
        <v>83</v>
      </c>
      <c r="B43" s="98" t="s">
        <v>84</v>
      </c>
      <c r="C43" s="99"/>
      <c r="D43" s="99"/>
      <c r="E43" s="100"/>
      <c r="F43" s="101" t="s">
        <v>69</v>
      </c>
      <c r="G43" s="101" t="s">
        <v>53</v>
      </c>
      <c r="H43" s="108" t="s">
        <v>44</v>
      </c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69">
        <v>45330</v>
      </c>
      <c r="U43" s="170">
        <f t="shared" ref="U43" si="11">COUNTIF(H44:S44,"E")/COUNTA(H43:S43)</f>
        <v>1</v>
      </c>
      <c r="V43" s="171">
        <v>0</v>
      </c>
      <c r="W43" s="172" t="s">
        <v>45</v>
      </c>
      <c r="X43" s="173" t="s">
        <v>85</v>
      </c>
    </row>
    <row r="44" s="23" customFormat="1" ht="35" customHeight="1" spans="1:24">
      <c r="A44" s="103"/>
      <c r="B44" s="104"/>
      <c r="C44" s="105"/>
      <c r="D44" s="105"/>
      <c r="E44" s="106"/>
      <c r="F44" s="107"/>
      <c r="G44" s="107"/>
      <c r="H44" s="108" t="s">
        <v>32</v>
      </c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74"/>
      <c r="U44" s="175"/>
      <c r="V44" s="176"/>
      <c r="W44" s="177"/>
      <c r="X44" s="178"/>
    </row>
    <row r="45" s="23" customFormat="1" ht="35" customHeight="1" spans="1:24">
      <c r="A45" s="97" t="s">
        <v>86</v>
      </c>
      <c r="B45" s="98" t="s">
        <v>87</v>
      </c>
      <c r="C45" s="99"/>
      <c r="D45" s="99"/>
      <c r="E45" s="100"/>
      <c r="F45" s="101" t="s">
        <v>69</v>
      </c>
      <c r="G45" s="101" t="s">
        <v>53</v>
      </c>
      <c r="H45" s="108" t="s">
        <v>44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69">
        <v>45330</v>
      </c>
      <c r="U45" s="170">
        <f t="shared" ref="U45" si="12">COUNTIF(H46:S46,"E")/COUNTA(H45:S45)</f>
        <v>1</v>
      </c>
      <c r="V45" s="171">
        <v>0</v>
      </c>
      <c r="W45" s="172" t="s">
        <v>45</v>
      </c>
      <c r="X45" s="173" t="s">
        <v>88</v>
      </c>
    </row>
    <row r="46" s="23" customFormat="1" ht="35" customHeight="1" spans="1:24">
      <c r="A46" s="103"/>
      <c r="B46" s="104"/>
      <c r="C46" s="105"/>
      <c r="D46" s="105"/>
      <c r="E46" s="106"/>
      <c r="F46" s="107"/>
      <c r="G46" s="107"/>
      <c r="H46" s="111" t="s">
        <v>32</v>
      </c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74"/>
      <c r="U46" s="175"/>
      <c r="V46" s="176"/>
      <c r="W46" s="177"/>
      <c r="X46" s="178"/>
    </row>
    <row r="47" s="23" customFormat="1" ht="35" customHeight="1" spans="1:24">
      <c r="A47" s="97" t="s">
        <v>89</v>
      </c>
      <c r="B47" s="98" t="s">
        <v>90</v>
      </c>
      <c r="C47" s="99"/>
      <c r="D47" s="99"/>
      <c r="E47" s="100"/>
      <c r="F47" s="101" t="s">
        <v>69</v>
      </c>
      <c r="G47" s="101" t="s">
        <v>53</v>
      </c>
      <c r="H47" s="112"/>
      <c r="I47" s="109"/>
      <c r="J47" s="109"/>
      <c r="K47" s="109"/>
      <c r="L47" s="109"/>
      <c r="M47" s="109"/>
      <c r="N47" s="109"/>
      <c r="O47" s="109"/>
      <c r="P47" s="108" t="s">
        <v>44</v>
      </c>
      <c r="Q47" s="109"/>
      <c r="R47" s="109"/>
      <c r="S47" s="109"/>
      <c r="T47" s="169">
        <v>45575</v>
      </c>
      <c r="U47" s="170">
        <f>COUNTIF(H48:S48,"E")/COUNTA(H47:S47)</f>
        <v>1</v>
      </c>
      <c r="V47" s="171">
        <v>0</v>
      </c>
      <c r="W47" s="172" t="s">
        <v>45</v>
      </c>
      <c r="X47" s="173" t="s">
        <v>88</v>
      </c>
    </row>
    <row r="48" s="23" customFormat="1" ht="35" customHeight="1" spans="1:24">
      <c r="A48" s="103"/>
      <c r="B48" s="104"/>
      <c r="C48" s="105"/>
      <c r="D48" s="105"/>
      <c r="E48" s="106"/>
      <c r="F48" s="107"/>
      <c r="G48" s="107"/>
      <c r="I48" s="109"/>
      <c r="J48" s="109"/>
      <c r="K48" s="109"/>
      <c r="L48" s="109"/>
      <c r="M48" s="109"/>
      <c r="N48" s="109"/>
      <c r="O48" s="109"/>
      <c r="P48" s="108" t="s">
        <v>32</v>
      </c>
      <c r="Q48" s="109"/>
      <c r="R48" s="109"/>
      <c r="S48" s="109"/>
      <c r="T48" s="174"/>
      <c r="U48" s="175"/>
      <c r="V48" s="176"/>
      <c r="W48" s="177"/>
      <c r="X48" s="178"/>
    </row>
    <row r="49" ht="3" customHeight="1" spans="1:24">
      <c r="A49" s="5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142"/>
      <c r="U49" s="56"/>
      <c r="V49" s="143"/>
      <c r="W49" s="56"/>
      <c r="X49" s="56"/>
    </row>
    <row r="50" ht="25" customHeight="1" spans="1:24">
      <c r="A50" s="113" t="s">
        <v>91</v>
      </c>
      <c r="B50" s="114"/>
      <c r="C50" s="114"/>
      <c r="D50" s="71" t="s">
        <v>92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156"/>
    </row>
    <row r="51" ht="25" customHeight="1" spans="1:24">
      <c r="A51" s="115" t="s">
        <v>16</v>
      </c>
      <c r="B51" s="116"/>
      <c r="C51" s="116"/>
      <c r="D51" s="75" t="s">
        <v>17</v>
      </c>
      <c r="E51" s="76" t="s">
        <v>93</v>
      </c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157"/>
    </row>
    <row r="52" ht="25" customHeight="1" spans="1:24">
      <c r="A52" s="117" t="s">
        <v>94</v>
      </c>
      <c r="B52" s="118"/>
      <c r="C52" s="118"/>
      <c r="D52" s="119">
        <v>1</v>
      </c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81"/>
    </row>
    <row r="53" ht="25" customHeight="1" spans="1:24">
      <c r="A53" s="117" t="s">
        <v>19</v>
      </c>
      <c r="B53" s="118"/>
      <c r="C53" s="118"/>
      <c r="D53" s="79" t="s">
        <v>20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158"/>
    </row>
    <row r="54" ht="25" customHeight="1" spans="1:24">
      <c r="A54" s="117" t="s">
        <v>21</v>
      </c>
      <c r="B54" s="118"/>
      <c r="C54" s="118"/>
      <c r="D54" s="121">
        <v>3500</v>
      </c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82"/>
    </row>
    <row r="55" ht="25" customHeight="1" spans="1:24">
      <c r="A55" s="123" t="s">
        <v>22</v>
      </c>
      <c r="B55" s="124"/>
      <c r="C55" s="124"/>
      <c r="D55" s="87">
        <f>AVERAGE(U59)</f>
        <v>1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160"/>
    </row>
    <row r="56" ht="3" customHeight="1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142"/>
      <c r="U56" s="56"/>
      <c r="V56" s="143"/>
      <c r="W56" s="56"/>
      <c r="X56" s="161"/>
    </row>
    <row r="57" s="23" customFormat="1" ht="21.75" customHeight="1" spans="1:24">
      <c r="A57" s="89" t="s">
        <v>23</v>
      </c>
      <c r="B57" s="90" t="s">
        <v>24</v>
      </c>
      <c r="C57" s="90"/>
      <c r="D57" s="90"/>
      <c r="E57" s="90"/>
      <c r="F57" s="91" t="s">
        <v>25</v>
      </c>
      <c r="G57" s="90" t="s">
        <v>26</v>
      </c>
      <c r="H57" s="90" t="s">
        <v>27</v>
      </c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1" t="s">
        <v>28</v>
      </c>
      <c r="U57" s="91" t="s">
        <v>29</v>
      </c>
      <c r="V57" s="162" t="s">
        <v>21</v>
      </c>
      <c r="W57" s="90" t="s">
        <v>30</v>
      </c>
      <c r="X57" s="163" t="s">
        <v>31</v>
      </c>
    </row>
    <row r="58" s="23" customFormat="1" ht="16.5" customHeight="1" spans="1:24">
      <c r="A58" s="92"/>
      <c r="B58" s="93"/>
      <c r="C58" s="93"/>
      <c r="D58" s="93"/>
      <c r="E58" s="93"/>
      <c r="F58" s="94"/>
      <c r="G58" s="93"/>
      <c r="H58" s="93" t="s">
        <v>32</v>
      </c>
      <c r="I58" s="93" t="s">
        <v>33</v>
      </c>
      <c r="J58" s="93" t="s">
        <v>34</v>
      </c>
      <c r="K58" s="93" t="s">
        <v>35</v>
      </c>
      <c r="L58" s="93" t="s">
        <v>34</v>
      </c>
      <c r="M58" s="93" t="s">
        <v>36</v>
      </c>
      <c r="N58" s="93" t="s">
        <v>36</v>
      </c>
      <c r="O58" s="93" t="s">
        <v>35</v>
      </c>
      <c r="P58" s="93" t="s">
        <v>37</v>
      </c>
      <c r="Q58" s="93" t="s">
        <v>38</v>
      </c>
      <c r="R58" s="93" t="s">
        <v>39</v>
      </c>
      <c r="S58" s="93" t="s">
        <v>40</v>
      </c>
      <c r="T58" s="94"/>
      <c r="U58" s="94"/>
      <c r="V58" s="164"/>
      <c r="W58" s="93"/>
      <c r="X58" s="165"/>
    </row>
    <row r="59" s="39" customFormat="1" ht="40" customHeight="1" spans="1:24">
      <c r="A59" s="95">
        <v>2.1</v>
      </c>
      <c r="B59" s="96" t="s">
        <v>93</v>
      </c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166">
        <f>AVERAGE(U60:U64)</f>
        <v>1</v>
      </c>
      <c r="V59" s="167">
        <f>SUM(V60:V64)</f>
        <v>0</v>
      </c>
      <c r="W59" s="166"/>
      <c r="X59" s="183"/>
    </row>
    <row r="60" s="23" customFormat="1" ht="35" customHeight="1" spans="1:24">
      <c r="A60" s="97" t="s">
        <v>95</v>
      </c>
      <c r="B60" s="125" t="s">
        <v>96</v>
      </c>
      <c r="C60" s="126"/>
      <c r="D60" s="126"/>
      <c r="E60" s="127"/>
      <c r="F60" s="101" t="s">
        <v>69</v>
      </c>
      <c r="G60" s="101" t="s">
        <v>53</v>
      </c>
      <c r="I60" s="108" t="s">
        <v>44</v>
      </c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69">
        <v>45365</v>
      </c>
      <c r="U60" s="170">
        <f>COUNTIF(H61:S61,"E")/COUNTA(H60:S60)</f>
        <v>1</v>
      </c>
      <c r="V60" s="171">
        <v>0</v>
      </c>
      <c r="W60" s="172" t="s">
        <v>45</v>
      </c>
      <c r="X60" s="173" t="s">
        <v>97</v>
      </c>
    </row>
    <row r="61" s="23" customFormat="1" ht="35" customHeight="1" spans="1:24">
      <c r="A61" s="103"/>
      <c r="B61" s="128"/>
      <c r="C61" s="129"/>
      <c r="D61" s="129"/>
      <c r="E61" s="130"/>
      <c r="F61" s="107"/>
      <c r="G61" s="107"/>
      <c r="I61" s="131" t="s">
        <v>32</v>
      </c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74"/>
      <c r="U61" s="175"/>
      <c r="V61" s="176"/>
      <c r="W61" s="177"/>
      <c r="X61" s="178"/>
    </row>
    <row r="62" s="23" customFormat="1" ht="35" customHeight="1" spans="1:24">
      <c r="A62" s="97" t="s">
        <v>98</v>
      </c>
      <c r="B62" s="125" t="s">
        <v>99</v>
      </c>
      <c r="C62" s="126"/>
      <c r="D62" s="126"/>
      <c r="E62" s="127"/>
      <c r="F62" s="101" t="s">
        <v>65</v>
      </c>
      <c r="G62" s="101" t="s">
        <v>53</v>
      </c>
      <c r="H62" s="108" t="s">
        <v>44</v>
      </c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69">
        <v>45302</v>
      </c>
      <c r="U62" s="170">
        <f t="shared" ref="U62" si="13">COUNTIF(H63:S63,"E")/COUNTA(H62:S62)</f>
        <v>1</v>
      </c>
      <c r="V62" s="171">
        <v>0</v>
      </c>
      <c r="W62" s="172" t="s">
        <v>45</v>
      </c>
      <c r="X62" s="173" t="s">
        <v>100</v>
      </c>
    </row>
    <row r="63" s="23" customFormat="1" ht="35" customHeight="1" spans="1:24">
      <c r="A63" s="103"/>
      <c r="B63" s="128"/>
      <c r="C63" s="129"/>
      <c r="D63" s="129"/>
      <c r="E63" s="130"/>
      <c r="F63" s="107"/>
      <c r="G63" s="107"/>
      <c r="H63" s="131" t="s">
        <v>32</v>
      </c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74"/>
      <c r="U63" s="175"/>
      <c r="V63" s="176"/>
      <c r="W63" s="177"/>
      <c r="X63" s="178"/>
    </row>
    <row r="64" s="23" customFormat="1" ht="35" customHeight="1" spans="1:24">
      <c r="A64" s="97" t="s">
        <v>101</v>
      </c>
      <c r="B64" s="125" t="s">
        <v>102</v>
      </c>
      <c r="C64" s="126"/>
      <c r="D64" s="126"/>
      <c r="E64" s="127"/>
      <c r="F64" s="101" t="s">
        <v>52</v>
      </c>
      <c r="G64" s="101" t="s">
        <v>53</v>
      </c>
      <c r="H64" s="108" t="s">
        <v>44</v>
      </c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69">
        <v>45302</v>
      </c>
      <c r="U64" s="170">
        <f t="shared" ref="U64" si="14">COUNTIF(H65:S65,"E")/COUNTA(H64:S64)</f>
        <v>1</v>
      </c>
      <c r="V64" s="171">
        <v>0</v>
      </c>
      <c r="W64" s="172" t="s">
        <v>45</v>
      </c>
      <c r="X64" s="173" t="s">
        <v>103</v>
      </c>
    </row>
    <row r="65" s="23" customFormat="1" ht="35" customHeight="1" spans="1:24">
      <c r="A65" s="184"/>
      <c r="B65" s="185"/>
      <c r="C65" s="186"/>
      <c r="D65" s="186"/>
      <c r="E65" s="187"/>
      <c r="F65" s="188"/>
      <c r="G65" s="188"/>
      <c r="H65" s="131" t="s">
        <v>32</v>
      </c>
      <c r="I65" s="225"/>
      <c r="J65" s="226"/>
      <c r="K65" s="225"/>
      <c r="L65" s="225"/>
      <c r="M65" s="225"/>
      <c r="N65" s="225"/>
      <c r="O65" s="227"/>
      <c r="P65" s="225"/>
      <c r="Q65" s="225"/>
      <c r="R65" s="225"/>
      <c r="S65" s="225"/>
      <c r="T65" s="174"/>
      <c r="U65" s="175"/>
      <c r="V65" s="229"/>
      <c r="W65" s="230"/>
      <c r="X65" s="231"/>
    </row>
    <row r="66" ht="3" customHeight="1" spans="1:24">
      <c r="A66" s="55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142"/>
      <c r="U66" s="56"/>
      <c r="V66" s="143"/>
      <c r="W66" s="56"/>
      <c r="X66" s="56"/>
    </row>
    <row r="67" ht="25" customHeight="1" spans="1:24">
      <c r="A67" s="113" t="s">
        <v>104</v>
      </c>
      <c r="B67" s="114"/>
      <c r="C67" s="114"/>
      <c r="D67" s="71" t="s">
        <v>105</v>
      </c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156"/>
    </row>
    <row r="68" ht="25" customHeight="1" spans="1:24">
      <c r="A68" s="189" t="s">
        <v>16</v>
      </c>
      <c r="B68" s="190"/>
      <c r="C68" s="191"/>
      <c r="D68" s="75" t="s">
        <v>17</v>
      </c>
      <c r="E68" s="76" t="s">
        <v>106</v>
      </c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157"/>
    </row>
    <row r="69" ht="25" customHeight="1" spans="1:24">
      <c r="A69" s="192"/>
      <c r="B69" s="193"/>
      <c r="C69" s="194"/>
      <c r="D69" s="75" t="s">
        <v>107</v>
      </c>
      <c r="E69" s="76" t="s">
        <v>108</v>
      </c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157"/>
    </row>
    <row r="70" ht="25" customHeight="1" spans="1:24">
      <c r="A70" s="189" t="s">
        <v>94</v>
      </c>
      <c r="B70" s="190"/>
      <c r="C70" s="191"/>
      <c r="D70" s="75" t="s">
        <v>17</v>
      </c>
      <c r="E70" s="195">
        <v>1</v>
      </c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157"/>
    </row>
    <row r="71" ht="25" customHeight="1" spans="1:24">
      <c r="A71" s="192"/>
      <c r="B71" s="193"/>
      <c r="C71" s="194"/>
      <c r="D71" s="75" t="s">
        <v>107</v>
      </c>
      <c r="E71" s="196">
        <v>1</v>
      </c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158"/>
    </row>
    <row r="72" ht="25" customHeight="1" spans="1:24">
      <c r="A72" s="189" t="s">
        <v>19</v>
      </c>
      <c r="B72" s="190"/>
      <c r="C72" s="191"/>
      <c r="D72" s="79" t="s">
        <v>20</v>
      </c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158"/>
    </row>
    <row r="73" ht="25" customHeight="1" spans="1:24">
      <c r="A73" s="192"/>
      <c r="B73" s="193"/>
      <c r="C73" s="194"/>
      <c r="D73" s="79" t="s">
        <v>109</v>
      </c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158"/>
    </row>
    <row r="74" ht="25" customHeight="1" spans="1:24">
      <c r="A74" s="117" t="s">
        <v>21</v>
      </c>
      <c r="B74" s="118"/>
      <c r="C74" s="118"/>
      <c r="D74" s="197">
        <f>V79</f>
        <v>0</v>
      </c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158"/>
    </row>
    <row r="75" ht="25" customHeight="1" spans="1:24">
      <c r="A75" s="123" t="s">
        <v>22</v>
      </c>
      <c r="B75" s="124"/>
      <c r="C75" s="124"/>
      <c r="D75" s="87">
        <f>AVERAGE(U79)</f>
        <v>0.796875</v>
      </c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160"/>
    </row>
    <row r="76" ht="3" customHeight="1" spans="1:24">
      <c r="A76" s="198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232"/>
      <c r="U76" s="199"/>
      <c r="V76" s="233"/>
      <c r="W76" s="199"/>
      <c r="X76" s="234"/>
    </row>
    <row r="77" s="23" customFormat="1" ht="21.75" customHeight="1" spans="1:24">
      <c r="A77" s="89" t="s">
        <v>23</v>
      </c>
      <c r="B77" s="90" t="s">
        <v>24</v>
      </c>
      <c r="C77" s="90"/>
      <c r="D77" s="90"/>
      <c r="E77" s="90"/>
      <c r="F77" s="91" t="s">
        <v>25</v>
      </c>
      <c r="G77" s="90" t="s">
        <v>26</v>
      </c>
      <c r="H77" s="90" t="s">
        <v>27</v>
      </c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1" t="s">
        <v>28</v>
      </c>
      <c r="U77" s="91" t="s">
        <v>29</v>
      </c>
      <c r="V77" s="162" t="s">
        <v>21</v>
      </c>
      <c r="W77" s="90" t="s">
        <v>30</v>
      </c>
      <c r="X77" s="163" t="s">
        <v>31</v>
      </c>
    </row>
    <row r="78" s="23" customFormat="1" ht="16.5" customHeight="1" spans="1:24">
      <c r="A78" s="92"/>
      <c r="B78" s="93"/>
      <c r="C78" s="93"/>
      <c r="D78" s="93"/>
      <c r="E78" s="93"/>
      <c r="F78" s="94"/>
      <c r="G78" s="93"/>
      <c r="H78" s="93" t="s">
        <v>32</v>
      </c>
      <c r="I78" s="93" t="s">
        <v>33</v>
      </c>
      <c r="J78" s="93" t="s">
        <v>34</v>
      </c>
      <c r="K78" s="93" t="s">
        <v>35</v>
      </c>
      <c r="L78" s="93" t="s">
        <v>34</v>
      </c>
      <c r="M78" s="93" t="s">
        <v>36</v>
      </c>
      <c r="N78" s="93" t="s">
        <v>36</v>
      </c>
      <c r="O78" s="93" t="s">
        <v>35</v>
      </c>
      <c r="P78" s="93" t="s">
        <v>37</v>
      </c>
      <c r="Q78" s="93" t="s">
        <v>38</v>
      </c>
      <c r="R78" s="93" t="s">
        <v>39</v>
      </c>
      <c r="S78" s="93" t="s">
        <v>40</v>
      </c>
      <c r="T78" s="94"/>
      <c r="U78" s="94"/>
      <c r="V78" s="164"/>
      <c r="W78" s="93"/>
      <c r="X78" s="165"/>
    </row>
    <row r="79" s="39" customFormat="1" ht="40" customHeight="1" spans="1:24">
      <c r="A79" s="95">
        <v>3.1</v>
      </c>
      <c r="B79" s="96" t="s">
        <v>106</v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166">
        <f>AVERAGE(U80:U110)</f>
        <v>0.796875</v>
      </c>
      <c r="V79" s="167">
        <f>SUM(V80:V111)</f>
        <v>0</v>
      </c>
      <c r="W79" s="166"/>
      <c r="X79" s="168"/>
    </row>
    <row r="80" s="23" customFormat="1" ht="35" customHeight="1" spans="1:24">
      <c r="A80" s="97" t="s">
        <v>110</v>
      </c>
      <c r="B80" s="200" t="s">
        <v>111</v>
      </c>
      <c r="C80" s="201"/>
      <c r="D80" s="201"/>
      <c r="E80" s="202"/>
      <c r="F80" s="101" t="s">
        <v>112</v>
      </c>
      <c r="G80" s="101" t="s">
        <v>112</v>
      </c>
      <c r="H80" s="108" t="s">
        <v>44</v>
      </c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69">
        <v>45330</v>
      </c>
      <c r="U80" s="235">
        <f>COUNTIF(H81:S81,"E")/COUNTA(H80:S80)</f>
        <v>1</v>
      </c>
      <c r="V80" s="171">
        <v>0</v>
      </c>
      <c r="W80" s="172" t="s">
        <v>45</v>
      </c>
      <c r="X80" s="236" t="s">
        <v>113</v>
      </c>
    </row>
    <row r="81" s="23" customFormat="1" ht="35" customHeight="1" spans="1:24">
      <c r="A81" s="103"/>
      <c r="B81" s="203"/>
      <c r="C81" s="204"/>
      <c r="D81" s="204"/>
      <c r="E81" s="205"/>
      <c r="F81" s="107"/>
      <c r="G81" s="107"/>
      <c r="H81" s="108" t="s">
        <v>32</v>
      </c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74"/>
      <c r="U81" s="237"/>
      <c r="V81" s="176"/>
      <c r="W81" s="177"/>
      <c r="X81" s="236"/>
    </row>
    <row r="82" s="23" customFormat="1" ht="35" customHeight="1" spans="1:24">
      <c r="A82" s="97" t="s">
        <v>114</v>
      </c>
      <c r="B82" s="200" t="s">
        <v>115</v>
      </c>
      <c r="C82" s="201"/>
      <c r="D82" s="201"/>
      <c r="E82" s="202"/>
      <c r="F82" s="101" t="s">
        <v>69</v>
      </c>
      <c r="G82" s="101" t="s">
        <v>53</v>
      </c>
      <c r="H82" s="108" t="s">
        <v>44</v>
      </c>
      <c r="I82" s="108" t="s">
        <v>44</v>
      </c>
      <c r="J82" s="108" t="s">
        <v>44</v>
      </c>
      <c r="K82" s="108" t="s">
        <v>44</v>
      </c>
      <c r="L82" s="108" t="s">
        <v>44</v>
      </c>
      <c r="M82" s="108" t="s">
        <v>44</v>
      </c>
      <c r="N82" s="108" t="s">
        <v>44</v>
      </c>
      <c r="O82" s="108" t="s">
        <v>44</v>
      </c>
      <c r="P82" s="108" t="s">
        <v>44</v>
      </c>
      <c r="Q82" s="108" t="s">
        <v>44</v>
      </c>
      <c r="R82" s="108" t="s">
        <v>44</v>
      </c>
      <c r="S82" s="108" t="s">
        <v>44</v>
      </c>
      <c r="T82" s="169" t="s">
        <v>116</v>
      </c>
      <c r="U82" s="235">
        <f t="shared" ref="U82" si="15">COUNTIF(H83:S83,"E")/COUNTA(H82:S82)</f>
        <v>0.75</v>
      </c>
      <c r="V82" s="171">
        <v>0</v>
      </c>
      <c r="W82" s="172" t="s">
        <v>117</v>
      </c>
      <c r="X82" s="236" t="s">
        <v>118</v>
      </c>
    </row>
    <row r="83" s="23" customFormat="1" ht="35" customHeight="1" spans="1:24">
      <c r="A83" s="103"/>
      <c r="B83" s="203"/>
      <c r="C83" s="204"/>
      <c r="D83" s="204"/>
      <c r="E83" s="205"/>
      <c r="F83" s="107"/>
      <c r="G83" s="107"/>
      <c r="H83" s="108" t="s">
        <v>32</v>
      </c>
      <c r="I83" s="108" t="s">
        <v>32</v>
      </c>
      <c r="J83" s="108" t="s">
        <v>32</v>
      </c>
      <c r="K83" s="108" t="s">
        <v>32</v>
      </c>
      <c r="L83" s="108" t="s">
        <v>32</v>
      </c>
      <c r="M83" s="108" t="s">
        <v>32</v>
      </c>
      <c r="N83" s="108" t="s">
        <v>32</v>
      </c>
      <c r="O83" s="108" t="s">
        <v>32</v>
      </c>
      <c r="P83" s="108" t="s">
        <v>32</v>
      </c>
      <c r="Q83" s="110"/>
      <c r="R83" s="110"/>
      <c r="S83" s="110"/>
      <c r="T83" s="174"/>
      <c r="U83" s="237"/>
      <c r="V83" s="176"/>
      <c r="W83" s="177"/>
      <c r="X83" s="236"/>
    </row>
    <row r="84" s="23" customFormat="1" ht="35" customHeight="1" spans="1:24">
      <c r="A84" s="97" t="s">
        <v>119</v>
      </c>
      <c r="B84" s="200" t="s">
        <v>120</v>
      </c>
      <c r="C84" s="201"/>
      <c r="D84" s="201"/>
      <c r="E84" s="202"/>
      <c r="F84" s="101" t="s">
        <v>69</v>
      </c>
      <c r="G84" s="101" t="s">
        <v>53</v>
      </c>
      <c r="H84" s="108" t="s">
        <v>44</v>
      </c>
      <c r="I84" s="108" t="s">
        <v>44</v>
      </c>
      <c r="J84" s="108" t="s">
        <v>44</v>
      </c>
      <c r="K84" s="108" t="s">
        <v>44</v>
      </c>
      <c r="L84" s="108" t="s">
        <v>44</v>
      </c>
      <c r="M84" s="108" t="s">
        <v>44</v>
      </c>
      <c r="N84" s="108" t="s">
        <v>44</v>
      </c>
      <c r="O84" s="108" t="s">
        <v>44</v>
      </c>
      <c r="P84" s="108" t="s">
        <v>44</v>
      </c>
      <c r="Q84" s="108" t="s">
        <v>44</v>
      </c>
      <c r="R84" s="108" t="s">
        <v>44</v>
      </c>
      <c r="S84" s="108" t="s">
        <v>44</v>
      </c>
      <c r="T84" s="169" t="s">
        <v>116</v>
      </c>
      <c r="U84" s="235">
        <f t="shared" ref="U84" si="16">COUNTIF(H85:S85,"E")/COUNTA(H84:S84)</f>
        <v>0.75</v>
      </c>
      <c r="V84" s="171">
        <v>0</v>
      </c>
      <c r="W84" s="172" t="s">
        <v>121</v>
      </c>
      <c r="X84" s="236" t="s">
        <v>122</v>
      </c>
    </row>
    <row r="85" s="23" customFormat="1" ht="35" customHeight="1" spans="1:24">
      <c r="A85" s="103"/>
      <c r="B85" s="203"/>
      <c r="C85" s="204"/>
      <c r="D85" s="204"/>
      <c r="E85" s="205"/>
      <c r="F85" s="107"/>
      <c r="G85" s="107"/>
      <c r="H85" s="108" t="s">
        <v>32</v>
      </c>
      <c r="I85" s="108" t="s">
        <v>32</v>
      </c>
      <c r="J85" s="108" t="s">
        <v>32</v>
      </c>
      <c r="K85" s="108" t="s">
        <v>32</v>
      </c>
      <c r="L85" s="108" t="s">
        <v>32</v>
      </c>
      <c r="M85" s="108" t="s">
        <v>32</v>
      </c>
      <c r="N85" s="108" t="s">
        <v>32</v>
      </c>
      <c r="O85" s="108" t="s">
        <v>32</v>
      </c>
      <c r="P85" s="108" t="s">
        <v>32</v>
      </c>
      <c r="Q85" s="110"/>
      <c r="R85" s="110"/>
      <c r="S85" s="110"/>
      <c r="T85" s="174"/>
      <c r="U85" s="237"/>
      <c r="V85" s="176"/>
      <c r="W85" s="177"/>
      <c r="X85" s="236"/>
    </row>
    <row r="86" s="23" customFormat="1" ht="35" customHeight="1" spans="1:24">
      <c r="A86" s="97" t="s">
        <v>123</v>
      </c>
      <c r="B86" s="206" t="s">
        <v>124</v>
      </c>
      <c r="C86" s="207"/>
      <c r="D86" s="207"/>
      <c r="E86" s="208"/>
      <c r="F86" s="101" t="s">
        <v>125</v>
      </c>
      <c r="G86" s="101" t="s">
        <v>126</v>
      </c>
      <c r="H86" s="108" t="s">
        <v>44</v>
      </c>
      <c r="I86" s="108" t="s">
        <v>44</v>
      </c>
      <c r="J86" s="108" t="s">
        <v>44</v>
      </c>
      <c r="K86" s="108" t="s">
        <v>44</v>
      </c>
      <c r="L86" s="108" t="s">
        <v>44</v>
      </c>
      <c r="M86" s="108" t="s">
        <v>44</v>
      </c>
      <c r="N86" s="108" t="s">
        <v>44</v>
      </c>
      <c r="O86" s="108" t="s">
        <v>44</v>
      </c>
      <c r="P86" s="108" t="s">
        <v>44</v>
      </c>
      <c r="Q86" s="108" t="s">
        <v>44</v>
      </c>
      <c r="R86" s="108" t="s">
        <v>44</v>
      </c>
      <c r="S86" s="108" t="s">
        <v>44</v>
      </c>
      <c r="T86" s="169" t="s">
        <v>116</v>
      </c>
      <c r="U86" s="235">
        <f t="shared" ref="U86" si="17">COUNTIF(H87:S87,"E")/COUNTA(H86:S86)</f>
        <v>0.75</v>
      </c>
      <c r="V86" s="171">
        <v>0</v>
      </c>
      <c r="W86" s="172" t="s">
        <v>127</v>
      </c>
      <c r="X86" s="236" t="s">
        <v>128</v>
      </c>
    </row>
    <row r="87" s="23" customFormat="1" ht="35" customHeight="1" spans="1:24">
      <c r="A87" s="103"/>
      <c r="B87" s="209"/>
      <c r="C87" s="210"/>
      <c r="D87" s="210"/>
      <c r="E87" s="211"/>
      <c r="F87" s="107"/>
      <c r="G87" s="107"/>
      <c r="H87" s="108" t="s">
        <v>32</v>
      </c>
      <c r="I87" s="108" t="s">
        <v>32</v>
      </c>
      <c r="J87" s="108" t="s">
        <v>32</v>
      </c>
      <c r="K87" s="108" t="s">
        <v>32</v>
      </c>
      <c r="L87" s="108" t="s">
        <v>32</v>
      </c>
      <c r="M87" s="108" t="s">
        <v>32</v>
      </c>
      <c r="N87" s="108" t="s">
        <v>32</v>
      </c>
      <c r="O87" s="108" t="s">
        <v>32</v>
      </c>
      <c r="P87" s="108" t="s">
        <v>32</v>
      </c>
      <c r="Q87" s="110"/>
      <c r="R87" s="110"/>
      <c r="S87" s="110"/>
      <c r="T87" s="174"/>
      <c r="U87" s="237"/>
      <c r="V87" s="176"/>
      <c r="W87" s="177"/>
      <c r="X87" s="236"/>
    </row>
    <row r="88" s="23" customFormat="1" ht="35" customHeight="1" spans="1:24">
      <c r="A88" s="97" t="s">
        <v>129</v>
      </c>
      <c r="B88" s="206" t="s">
        <v>130</v>
      </c>
      <c r="C88" s="207"/>
      <c r="D88" s="207"/>
      <c r="E88" s="208"/>
      <c r="F88" s="101" t="s">
        <v>131</v>
      </c>
      <c r="G88" s="101" t="s">
        <v>132</v>
      </c>
      <c r="H88" s="108" t="s">
        <v>44</v>
      </c>
      <c r="I88" s="108" t="s">
        <v>44</v>
      </c>
      <c r="J88" s="108" t="s">
        <v>44</v>
      </c>
      <c r="K88" s="108" t="s">
        <v>44</v>
      </c>
      <c r="L88" s="108" t="s">
        <v>44</v>
      </c>
      <c r="M88" s="108" t="s">
        <v>44</v>
      </c>
      <c r="N88" s="108" t="s">
        <v>44</v>
      </c>
      <c r="O88" s="108" t="s">
        <v>44</v>
      </c>
      <c r="P88" s="108" t="s">
        <v>44</v>
      </c>
      <c r="Q88" s="108" t="s">
        <v>44</v>
      </c>
      <c r="R88" s="108" t="s">
        <v>44</v>
      </c>
      <c r="S88" s="108" t="s">
        <v>44</v>
      </c>
      <c r="T88" s="169" t="s">
        <v>116</v>
      </c>
      <c r="U88" s="235">
        <f t="shared" ref="U88" si="18">COUNTIF(H89:S89,"E")/COUNTA(H88:S88)</f>
        <v>0.75</v>
      </c>
      <c r="V88" s="171">
        <v>0</v>
      </c>
      <c r="W88" s="172" t="s">
        <v>133</v>
      </c>
      <c r="X88" s="236" t="s">
        <v>134</v>
      </c>
    </row>
    <row r="89" s="23" customFormat="1" ht="35" customHeight="1" spans="1:24">
      <c r="A89" s="103"/>
      <c r="B89" s="209"/>
      <c r="C89" s="210"/>
      <c r="D89" s="210"/>
      <c r="E89" s="211"/>
      <c r="F89" s="107"/>
      <c r="G89" s="107"/>
      <c r="H89" s="108" t="s">
        <v>32</v>
      </c>
      <c r="I89" s="108" t="s">
        <v>32</v>
      </c>
      <c r="J89" s="108" t="s">
        <v>32</v>
      </c>
      <c r="K89" s="108" t="s">
        <v>32</v>
      </c>
      <c r="L89" s="108" t="s">
        <v>32</v>
      </c>
      <c r="M89" s="108" t="s">
        <v>32</v>
      </c>
      <c r="N89" s="108" t="s">
        <v>32</v>
      </c>
      <c r="O89" s="108" t="s">
        <v>32</v>
      </c>
      <c r="P89" s="108" t="s">
        <v>32</v>
      </c>
      <c r="Q89" s="110"/>
      <c r="R89" s="110"/>
      <c r="S89" s="110"/>
      <c r="T89" s="174"/>
      <c r="U89" s="237"/>
      <c r="V89" s="176"/>
      <c r="W89" s="177"/>
      <c r="X89" s="236"/>
    </row>
    <row r="90" s="23" customFormat="1" ht="35" customHeight="1" spans="1:24">
      <c r="A90" s="97" t="s">
        <v>135</v>
      </c>
      <c r="B90" s="200" t="s">
        <v>136</v>
      </c>
      <c r="C90" s="201"/>
      <c r="D90" s="201"/>
      <c r="E90" s="202"/>
      <c r="F90" s="101" t="s">
        <v>69</v>
      </c>
      <c r="G90" s="101" t="s">
        <v>53</v>
      </c>
      <c r="H90" s="109"/>
      <c r="I90" s="109"/>
      <c r="J90" s="109"/>
      <c r="K90" s="109"/>
      <c r="M90" s="108" t="s">
        <v>44</v>
      </c>
      <c r="N90" s="109"/>
      <c r="O90" s="109"/>
      <c r="P90" s="109"/>
      <c r="Q90" s="109"/>
      <c r="R90" s="109"/>
      <c r="S90" s="238"/>
      <c r="T90" s="179">
        <v>45484</v>
      </c>
      <c r="U90" s="235">
        <f t="shared" ref="U90" si="19">COUNTIF(H91:S91,"E")/COUNTA(H90:S90)</f>
        <v>1</v>
      </c>
      <c r="V90" s="171">
        <v>0</v>
      </c>
      <c r="W90" s="172" t="s">
        <v>137</v>
      </c>
      <c r="X90" s="236" t="s">
        <v>138</v>
      </c>
    </row>
    <row r="91" s="23" customFormat="1" ht="35" customHeight="1" spans="1:24">
      <c r="A91" s="103"/>
      <c r="B91" s="203"/>
      <c r="C91" s="204"/>
      <c r="D91" s="204"/>
      <c r="E91" s="205"/>
      <c r="F91" s="107"/>
      <c r="G91" s="107"/>
      <c r="H91" s="109"/>
      <c r="I91" s="109"/>
      <c r="J91" s="109"/>
      <c r="K91" s="109"/>
      <c r="M91" s="108" t="s">
        <v>32</v>
      </c>
      <c r="N91" s="109"/>
      <c r="O91" s="109"/>
      <c r="P91" s="109"/>
      <c r="Q91" s="109"/>
      <c r="R91" s="109"/>
      <c r="S91" s="238"/>
      <c r="T91" s="180"/>
      <c r="U91" s="237"/>
      <c r="V91" s="176"/>
      <c r="W91" s="177"/>
      <c r="X91" s="236"/>
    </row>
    <row r="92" s="23" customFormat="1" ht="35" customHeight="1" spans="1:24">
      <c r="A92" s="97" t="s">
        <v>139</v>
      </c>
      <c r="B92" s="200" t="s">
        <v>140</v>
      </c>
      <c r="C92" s="201"/>
      <c r="D92" s="201"/>
      <c r="E92" s="202"/>
      <c r="F92" s="101" t="s">
        <v>141</v>
      </c>
      <c r="G92" s="101" t="s">
        <v>53</v>
      </c>
      <c r="H92" s="108" t="s">
        <v>44</v>
      </c>
      <c r="I92" s="108" t="s">
        <v>44</v>
      </c>
      <c r="J92" s="108" t="s">
        <v>44</v>
      </c>
      <c r="K92" s="108" t="s">
        <v>44</v>
      </c>
      <c r="L92" s="108" t="s">
        <v>44</v>
      </c>
      <c r="M92" s="108" t="s">
        <v>44</v>
      </c>
      <c r="N92" s="108" t="s">
        <v>44</v>
      </c>
      <c r="O92" s="108" t="s">
        <v>44</v>
      </c>
      <c r="P92" s="108" t="s">
        <v>44</v>
      </c>
      <c r="Q92" s="108" t="s">
        <v>44</v>
      </c>
      <c r="R92" s="108" t="s">
        <v>44</v>
      </c>
      <c r="S92" s="108" t="s">
        <v>44</v>
      </c>
      <c r="T92" s="169" t="s">
        <v>116</v>
      </c>
      <c r="U92" s="235">
        <f t="shared" ref="U92" si="20">COUNTIF(H93:S93,"E")/COUNTA(H92:S92)</f>
        <v>0.75</v>
      </c>
      <c r="V92" s="171">
        <v>0</v>
      </c>
      <c r="W92" s="172" t="s">
        <v>142</v>
      </c>
      <c r="X92" s="236" t="s">
        <v>143</v>
      </c>
    </row>
    <row r="93" s="23" customFormat="1" ht="35" customHeight="1" spans="1:24">
      <c r="A93" s="103"/>
      <c r="B93" s="203"/>
      <c r="C93" s="204"/>
      <c r="D93" s="204"/>
      <c r="E93" s="205"/>
      <c r="F93" s="107"/>
      <c r="G93" s="107"/>
      <c r="H93" s="108" t="s">
        <v>32</v>
      </c>
      <c r="I93" s="108" t="s">
        <v>32</v>
      </c>
      <c r="J93" s="108" t="s">
        <v>32</v>
      </c>
      <c r="K93" s="108" t="s">
        <v>32</v>
      </c>
      <c r="L93" s="108" t="s">
        <v>32</v>
      </c>
      <c r="M93" s="108" t="s">
        <v>32</v>
      </c>
      <c r="N93" s="108" t="s">
        <v>32</v>
      </c>
      <c r="O93" s="108" t="s">
        <v>32</v>
      </c>
      <c r="P93" s="108" t="s">
        <v>32</v>
      </c>
      <c r="Q93" s="110"/>
      <c r="R93" s="110"/>
      <c r="S93" s="110"/>
      <c r="T93" s="174"/>
      <c r="U93" s="237"/>
      <c r="V93" s="176"/>
      <c r="W93" s="177"/>
      <c r="X93" s="236"/>
    </row>
    <row r="94" s="23" customFormat="1" ht="35" customHeight="1" spans="1:24">
      <c r="A94" s="97" t="s">
        <v>144</v>
      </c>
      <c r="B94" s="200" t="s">
        <v>145</v>
      </c>
      <c r="C94" s="201"/>
      <c r="D94" s="201"/>
      <c r="E94" s="202"/>
      <c r="F94" s="101" t="s">
        <v>69</v>
      </c>
      <c r="G94" s="101" t="s">
        <v>53</v>
      </c>
      <c r="H94" s="108" t="s">
        <v>44</v>
      </c>
      <c r="I94" s="108" t="s">
        <v>44</v>
      </c>
      <c r="J94" s="108" t="s">
        <v>44</v>
      </c>
      <c r="K94" s="108" t="s">
        <v>44</v>
      </c>
      <c r="L94" s="108" t="s">
        <v>44</v>
      </c>
      <c r="M94" s="108" t="s">
        <v>44</v>
      </c>
      <c r="N94" s="108" t="s">
        <v>44</v>
      </c>
      <c r="O94" s="108" t="s">
        <v>44</v>
      </c>
      <c r="P94" s="108" t="s">
        <v>44</v>
      </c>
      <c r="Q94" s="108" t="s">
        <v>44</v>
      </c>
      <c r="R94" s="108" t="s">
        <v>44</v>
      </c>
      <c r="S94" s="108" t="s">
        <v>44</v>
      </c>
      <c r="T94" s="169" t="s">
        <v>116</v>
      </c>
      <c r="U94" s="235">
        <f t="shared" ref="U94" si="21">COUNTIF(H95:S95,"E")/COUNTA(H94:S94)</f>
        <v>0.75</v>
      </c>
      <c r="V94" s="171">
        <v>0</v>
      </c>
      <c r="W94" s="172" t="s">
        <v>45</v>
      </c>
      <c r="X94" s="236" t="s">
        <v>146</v>
      </c>
    </row>
    <row r="95" s="23" customFormat="1" ht="35" customHeight="1" spans="1:24">
      <c r="A95" s="103"/>
      <c r="B95" s="203"/>
      <c r="C95" s="204"/>
      <c r="D95" s="204"/>
      <c r="E95" s="205"/>
      <c r="F95" s="107"/>
      <c r="G95" s="107"/>
      <c r="H95" s="108" t="s">
        <v>32</v>
      </c>
      <c r="I95" s="108" t="s">
        <v>32</v>
      </c>
      <c r="J95" s="108" t="s">
        <v>32</v>
      </c>
      <c r="K95" s="108" t="s">
        <v>32</v>
      </c>
      <c r="L95" s="108" t="s">
        <v>32</v>
      </c>
      <c r="M95" s="108" t="s">
        <v>32</v>
      </c>
      <c r="N95" s="108" t="s">
        <v>32</v>
      </c>
      <c r="O95" s="108" t="s">
        <v>32</v>
      </c>
      <c r="P95" s="108" t="s">
        <v>32</v>
      </c>
      <c r="Q95" s="110"/>
      <c r="R95" s="110"/>
      <c r="S95" s="110"/>
      <c r="T95" s="174"/>
      <c r="U95" s="237"/>
      <c r="V95" s="176"/>
      <c r="W95" s="177"/>
      <c r="X95" s="236"/>
    </row>
    <row r="96" s="23" customFormat="1" ht="35" customHeight="1" spans="1:24">
      <c r="A96" s="97" t="s">
        <v>147</v>
      </c>
      <c r="B96" s="200" t="s">
        <v>148</v>
      </c>
      <c r="C96" s="201"/>
      <c r="D96" s="201"/>
      <c r="E96" s="202"/>
      <c r="F96" s="101" t="s">
        <v>69</v>
      </c>
      <c r="G96" s="101" t="s">
        <v>53</v>
      </c>
      <c r="H96" s="108" t="s">
        <v>44</v>
      </c>
      <c r="I96" s="108" t="s">
        <v>44</v>
      </c>
      <c r="J96" s="108" t="s">
        <v>44</v>
      </c>
      <c r="K96" s="108" t="s">
        <v>44</v>
      </c>
      <c r="L96" s="108" t="s">
        <v>44</v>
      </c>
      <c r="M96" s="108" t="s">
        <v>44</v>
      </c>
      <c r="N96" s="108" t="s">
        <v>44</v>
      </c>
      <c r="O96" s="108" t="s">
        <v>44</v>
      </c>
      <c r="P96" s="108" t="s">
        <v>44</v>
      </c>
      <c r="Q96" s="108" t="s">
        <v>44</v>
      </c>
      <c r="R96" s="108" t="s">
        <v>44</v>
      </c>
      <c r="S96" s="108" t="s">
        <v>44</v>
      </c>
      <c r="T96" s="169" t="s">
        <v>116</v>
      </c>
      <c r="U96" s="235">
        <f t="shared" ref="U96" si="22">COUNTIF(H97:S97,"E")/COUNTA(H96:S96)</f>
        <v>0.75</v>
      </c>
      <c r="V96" s="171">
        <v>0</v>
      </c>
      <c r="W96" s="172" t="s">
        <v>45</v>
      </c>
      <c r="X96" s="236" t="s">
        <v>149</v>
      </c>
    </row>
    <row r="97" s="23" customFormat="1" ht="35" customHeight="1" spans="1:24">
      <c r="A97" s="103"/>
      <c r="B97" s="203"/>
      <c r="C97" s="204"/>
      <c r="D97" s="204"/>
      <c r="E97" s="205"/>
      <c r="F97" s="107"/>
      <c r="G97" s="107"/>
      <c r="H97" s="108" t="s">
        <v>32</v>
      </c>
      <c r="I97" s="108" t="s">
        <v>32</v>
      </c>
      <c r="J97" s="108" t="s">
        <v>32</v>
      </c>
      <c r="K97" s="108" t="s">
        <v>32</v>
      </c>
      <c r="L97" s="108" t="s">
        <v>32</v>
      </c>
      <c r="M97" s="108" t="s">
        <v>32</v>
      </c>
      <c r="N97" s="108" t="s">
        <v>32</v>
      </c>
      <c r="O97" s="108" t="s">
        <v>32</v>
      </c>
      <c r="P97" s="108" t="s">
        <v>32</v>
      </c>
      <c r="Q97" s="110"/>
      <c r="R97" s="110"/>
      <c r="S97" s="110"/>
      <c r="T97" s="174"/>
      <c r="U97" s="237"/>
      <c r="V97" s="176"/>
      <c r="W97" s="177"/>
      <c r="X97" s="236"/>
    </row>
    <row r="98" s="23" customFormat="1" ht="35" customHeight="1" spans="1:24">
      <c r="A98" s="97" t="s">
        <v>150</v>
      </c>
      <c r="B98" s="200" t="s">
        <v>151</v>
      </c>
      <c r="C98" s="201"/>
      <c r="D98" s="201"/>
      <c r="E98" s="202"/>
      <c r="F98" s="101" t="s">
        <v>69</v>
      </c>
      <c r="G98" s="101" t="s">
        <v>53</v>
      </c>
      <c r="H98" s="108" t="s">
        <v>44</v>
      </c>
      <c r="I98" s="108" t="s">
        <v>44</v>
      </c>
      <c r="J98" s="108" t="s">
        <v>44</v>
      </c>
      <c r="K98" s="108" t="s">
        <v>44</v>
      </c>
      <c r="L98" s="108" t="s">
        <v>44</v>
      </c>
      <c r="M98" s="108" t="s">
        <v>44</v>
      </c>
      <c r="N98" s="108" t="s">
        <v>44</v>
      </c>
      <c r="O98" s="108" t="s">
        <v>44</v>
      </c>
      <c r="P98" s="108" t="s">
        <v>44</v>
      </c>
      <c r="Q98" s="108" t="s">
        <v>44</v>
      </c>
      <c r="R98" s="108" t="s">
        <v>44</v>
      </c>
      <c r="S98" s="108" t="s">
        <v>44</v>
      </c>
      <c r="T98" s="169" t="s">
        <v>116</v>
      </c>
      <c r="U98" s="235">
        <f t="shared" ref="U98" si="23">COUNTIF(H99:S99,"E")/COUNTA(H98:S98)</f>
        <v>0.75</v>
      </c>
      <c r="V98" s="171">
        <v>0</v>
      </c>
      <c r="W98" s="172" t="s">
        <v>45</v>
      </c>
      <c r="X98" s="236" t="s">
        <v>152</v>
      </c>
    </row>
    <row r="99" s="23" customFormat="1" ht="35" customHeight="1" spans="1:24">
      <c r="A99" s="103"/>
      <c r="B99" s="203"/>
      <c r="C99" s="204"/>
      <c r="D99" s="204"/>
      <c r="E99" s="205"/>
      <c r="F99" s="107"/>
      <c r="G99" s="107"/>
      <c r="H99" s="108" t="s">
        <v>32</v>
      </c>
      <c r="I99" s="108" t="s">
        <v>32</v>
      </c>
      <c r="J99" s="108" t="s">
        <v>32</v>
      </c>
      <c r="K99" s="108" t="s">
        <v>32</v>
      </c>
      <c r="L99" s="108" t="s">
        <v>32</v>
      </c>
      <c r="M99" s="108" t="s">
        <v>32</v>
      </c>
      <c r="N99" s="108" t="s">
        <v>32</v>
      </c>
      <c r="O99" s="108" t="s">
        <v>32</v>
      </c>
      <c r="P99" s="108" t="s">
        <v>32</v>
      </c>
      <c r="Q99" s="110"/>
      <c r="R99" s="110"/>
      <c r="S99" s="110"/>
      <c r="T99" s="174"/>
      <c r="U99" s="237"/>
      <c r="V99" s="176"/>
      <c r="W99" s="177"/>
      <c r="X99" s="236"/>
    </row>
    <row r="100" s="23" customFormat="1" ht="35" customHeight="1" spans="1:24">
      <c r="A100" s="97" t="s">
        <v>153</v>
      </c>
      <c r="B100" s="200" t="s">
        <v>154</v>
      </c>
      <c r="C100" s="201"/>
      <c r="D100" s="201"/>
      <c r="E100" s="202"/>
      <c r="F100" s="101" t="s">
        <v>69</v>
      </c>
      <c r="G100" s="101" t="s">
        <v>53</v>
      </c>
      <c r="H100" s="109"/>
      <c r="I100" s="109"/>
      <c r="J100" s="109"/>
      <c r="K100" s="109"/>
      <c r="L100" s="109"/>
      <c r="M100" s="109"/>
      <c r="O100" s="109"/>
      <c r="P100" s="108" t="s">
        <v>44</v>
      </c>
      <c r="R100" s="109"/>
      <c r="S100" s="109"/>
      <c r="T100" s="169">
        <v>45603</v>
      </c>
      <c r="U100" s="235">
        <f t="shared" ref="U100" si="24">COUNTIF(H101:S101,"E")/COUNTA(H100:S100)</f>
        <v>1</v>
      </c>
      <c r="V100" s="171">
        <v>0</v>
      </c>
      <c r="W100" s="172" t="s">
        <v>155</v>
      </c>
      <c r="X100" s="236" t="s">
        <v>156</v>
      </c>
    </row>
    <row r="101" s="23" customFormat="1" ht="35" customHeight="1" spans="1:24">
      <c r="A101" s="103"/>
      <c r="B101" s="203"/>
      <c r="C101" s="204"/>
      <c r="D101" s="204"/>
      <c r="E101" s="205"/>
      <c r="F101" s="107"/>
      <c r="G101" s="107"/>
      <c r="H101" s="109"/>
      <c r="I101" s="109"/>
      <c r="J101" s="109"/>
      <c r="K101" s="109"/>
      <c r="L101" s="109"/>
      <c r="M101" s="109"/>
      <c r="O101" s="109"/>
      <c r="P101" s="108" t="s">
        <v>32</v>
      </c>
      <c r="R101" s="109"/>
      <c r="S101" s="109"/>
      <c r="T101" s="174"/>
      <c r="U101" s="237"/>
      <c r="V101" s="176"/>
      <c r="W101" s="177"/>
      <c r="X101" s="236"/>
    </row>
    <row r="102" s="23" customFormat="1" ht="35" customHeight="1" spans="1:24">
      <c r="A102" s="97" t="s">
        <v>157</v>
      </c>
      <c r="B102" s="200" t="s">
        <v>158</v>
      </c>
      <c r="C102" s="201"/>
      <c r="D102" s="201"/>
      <c r="E102" s="202"/>
      <c r="F102" s="101" t="s">
        <v>159</v>
      </c>
      <c r="G102" s="101" t="s">
        <v>160</v>
      </c>
      <c r="H102" s="108" t="s">
        <v>44</v>
      </c>
      <c r="I102" s="108" t="s">
        <v>44</v>
      </c>
      <c r="J102" s="108" t="s">
        <v>44</v>
      </c>
      <c r="K102" s="108" t="s">
        <v>44</v>
      </c>
      <c r="L102" s="108" t="s">
        <v>44</v>
      </c>
      <c r="M102" s="108" t="s">
        <v>44</v>
      </c>
      <c r="N102" s="108" t="s">
        <v>44</v>
      </c>
      <c r="O102" s="108" t="s">
        <v>44</v>
      </c>
      <c r="P102" s="108" t="s">
        <v>44</v>
      </c>
      <c r="Q102" s="108" t="s">
        <v>44</v>
      </c>
      <c r="R102" s="108" t="s">
        <v>44</v>
      </c>
      <c r="S102" s="108" t="s">
        <v>44</v>
      </c>
      <c r="T102" s="169" t="s">
        <v>116</v>
      </c>
      <c r="U102" s="235">
        <f t="shared" ref="U102" si="25">COUNTIF(H103:S103,"E")/COUNTA(H102:S102)</f>
        <v>0.75</v>
      </c>
      <c r="V102" s="171">
        <v>0</v>
      </c>
      <c r="W102" s="172" t="s">
        <v>161</v>
      </c>
      <c r="X102" s="236" t="s">
        <v>162</v>
      </c>
    </row>
    <row r="103" s="23" customFormat="1" ht="35" customHeight="1" spans="1:24">
      <c r="A103" s="103"/>
      <c r="B103" s="203"/>
      <c r="C103" s="204"/>
      <c r="D103" s="204"/>
      <c r="E103" s="205"/>
      <c r="F103" s="107"/>
      <c r="G103" s="107"/>
      <c r="H103" s="108" t="s">
        <v>32</v>
      </c>
      <c r="I103" s="108" t="s">
        <v>32</v>
      </c>
      <c r="J103" s="108" t="s">
        <v>32</v>
      </c>
      <c r="K103" s="108" t="s">
        <v>32</v>
      </c>
      <c r="L103" s="108" t="s">
        <v>32</v>
      </c>
      <c r="M103" s="108" t="s">
        <v>32</v>
      </c>
      <c r="N103" s="108" t="s">
        <v>32</v>
      </c>
      <c r="O103" s="108" t="s">
        <v>32</v>
      </c>
      <c r="P103" s="108" t="s">
        <v>32</v>
      </c>
      <c r="Q103" s="110"/>
      <c r="R103" s="110"/>
      <c r="S103" s="110"/>
      <c r="T103" s="174"/>
      <c r="U103" s="237"/>
      <c r="V103" s="176"/>
      <c r="W103" s="177"/>
      <c r="X103" s="236"/>
    </row>
    <row r="104" s="23" customFormat="1" ht="35" customHeight="1" spans="1:24">
      <c r="A104" s="97" t="s">
        <v>163</v>
      </c>
      <c r="B104" s="200" t="s">
        <v>164</v>
      </c>
      <c r="C104" s="201"/>
      <c r="D104" s="201"/>
      <c r="E104" s="202"/>
      <c r="F104" s="101" t="s">
        <v>159</v>
      </c>
      <c r="G104" s="101" t="s">
        <v>160</v>
      </c>
      <c r="H104" s="108" t="s">
        <v>44</v>
      </c>
      <c r="I104" s="108" t="s">
        <v>44</v>
      </c>
      <c r="J104" s="108" t="s">
        <v>44</v>
      </c>
      <c r="K104" s="108" t="s">
        <v>44</v>
      </c>
      <c r="L104" s="108" t="s">
        <v>44</v>
      </c>
      <c r="M104" s="108" t="s">
        <v>44</v>
      </c>
      <c r="N104" s="108" t="s">
        <v>44</v>
      </c>
      <c r="O104" s="108" t="s">
        <v>44</v>
      </c>
      <c r="P104" s="108" t="s">
        <v>44</v>
      </c>
      <c r="Q104" s="108" t="s">
        <v>44</v>
      </c>
      <c r="R104" s="108" t="s">
        <v>44</v>
      </c>
      <c r="S104" s="108" t="s">
        <v>44</v>
      </c>
      <c r="T104" s="169" t="s">
        <v>116</v>
      </c>
      <c r="U104" s="235">
        <f t="shared" ref="U104" si="26">COUNTIF(H105:S105,"E")/COUNTA(H104:S104)</f>
        <v>0.75</v>
      </c>
      <c r="V104" s="171">
        <v>0</v>
      </c>
      <c r="W104" s="172" t="s">
        <v>165</v>
      </c>
      <c r="X104" s="236" t="s">
        <v>162</v>
      </c>
    </row>
    <row r="105" s="23" customFormat="1" ht="35" customHeight="1" spans="1:24">
      <c r="A105" s="103"/>
      <c r="B105" s="203"/>
      <c r="C105" s="204"/>
      <c r="D105" s="204"/>
      <c r="E105" s="205"/>
      <c r="F105" s="107"/>
      <c r="G105" s="107"/>
      <c r="H105" s="108" t="s">
        <v>32</v>
      </c>
      <c r="I105" s="108" t="s">
        <v>32</v>
      </c>
      <c r="J105" s="108" t="s">
        <v>32</v>
      </c>
      <c r="K105" s="108" t="s">
        <v>32</v>
      </c>
      <c r="L105" s="108" t="s">
        <v>32</v>
      </c>
      <c r="M105" s="108" t="s">
        <v>32</v>
      </c>
      <c r="N105" s="108" t="s">
        <v>32</v>
      </c>
      <c r="O105" s="108" t="s">
        <v>32</v>
      </c>
      <c r="P105" s="108" t="s">
        <v>32</v>
      </c>
      <c r="Q105" s="110"/>
      <c r="R105" s="110"/>
      <c r="S105" s="110"/>
      <c r="T105" s="174"/>
      <c r="U105" s="237"/>
      <c r="V105" s="176"/>
      <c r="W105" s="177"/>
      <c r="X105" s="236"/>
    </row>
    <row r="106" s="23" customFormat="1" ht="50" customHeight="1" spans="1:24">
      <c r="A106" s="97" t="s">
        <v>166</v>
      </c>
      <c r="B106" s="200" t="s">
        <v>167</v>
      </c>
      <c r="C106" s="201"/>
      <c r="D106" s="201"/>
      <c r="E106" s="202"/>
      <c r="F106" s="101" t="s">
        <v>159</v>
      </c>
      <c r="G106" s="101" t="s">
        <v>160</v>
      </c>
      <c r="H106" s="108" t="s">
        <v>44</v>
      </c>
      <c r="I106" s="108" t="s">
        <v>44</v>
      </c>
      <c r="J106" s="108" t="s">
        <v>44</v>
      </c>
      <c r="K106" s="108" t="s">
        <v>44</v>
      </c>
      <c r="L106" s="108" t="s">
        <v>44</v>
      </c>
      <c r="M106" s="108" t="s">
        <v>44</v>
      </c>
      <c r="N106" s="108" t="s">
        <v>44</v>
      </c>
      <c r="O106" s="108" t="s">
        <v>44</v>
      </c>
      <c r="P106" s="108" t="s">
        <v>44</v>
      </c>
      <c r="Q106" s="108" t="s">
        <v>44</v>
      </c>
      <c r="R106" s="108" t="s">
        <v>44</v>
      </c>
      <c r="S106" s="108" t="s">
        <v>44</v>
      </c>
      <c r="T106" s="169" t="s">
        <v>116</v>
      </c>
      <c r="U106" s="235">
        <f t="shared" ref="U106" si="27">COUNTIF(H107:S107,"E")/COUNTA(H106:S106)</f>
        <v>0.75</v>
      </c>
      <c r="V106" s="171">
        <v>0</v>
      </c>
      <c r="W106" s="172" t="s">
        <v>168</v>
      </c>
      <c r="X106" s="236" t="s">
        <v>162</v>
      </c>
    </row>
    <row r="107" s="23" customFormat="1" ht="50" customHeight="1" spans="1:24">
      <c r="A107" s="103"/>
      <c r="B107" s="203"/>
      <c r="C107" s="204"/>
      <c r="D107" s="204"/>
      <c r="E107" s="205"/>
      <c r="F107" s="107"/>
      <c r="G107" s="107"/>
      <c r="H107" s="108" t="s">
        <v>32</v>
      </c>
      <c r="I107" s="108" t="s">
        <v>32</v>
      </c>
      <c r="J107" s="108" t="s">
        <v>32</v>
      </c>
      <c r="K107" s="108" t="s">
        <v>32</v>
      </c>
      <c r="L107" s="108" t="s">
        <v>32</v>
      </c>
      <c r="M107" s="108" t="s">
        <v>32</v>
      </c>
      <c r="N107" s="108" t="s">
        <v>32</v>
      </c>
      <c r="O107" s="108" t="s">
        <v>32</v>
      </c>
      <c r="P107" s="108" t="s">
        <v>32</v>
      </c>
      <c r="Q107" s="110"/>
      <c r="R107" s="110"/>
      <c r="S107" s="110"/>
      <c r="T107" s="174"/>
      <c r="U107" s="237"/>
      <c r="V107" s="176"/>
      <c r="W107" s="177"/>
      <c r="X107" s="236"/>
    </row>
    <row r="108" s="23" customFormat="1" ht="35" customHeight="1" spans="1:24">
      <c r="A108" s="97" t="s">
        <v>169</v>
      </c>
      <c r="B108" s="200" t="s">
        <v>170</v>
      </c>
      <c r="C108" s="201"/>
      <c r="D108" s="201"/>
      <c r="E108" s="202"/>
      <c r="F108" s="101" t="s">
        <v>171</v>
      </c>
      <c r="G108" s="101" t="s">
        <v>172</v>
      </c>
      <c r="H108" s="108" t="s">
        <v>44</v>
      </c>
      <c r="I108" s="108" t="s">
        <v>44</v>
      </c>
      <c r="J108" s="108" t="s">
        <v>44</v>
      </c>
      <c r="K108" s="108" t="s">
        <v>44</v>
      </c>
      <c r="L108" s="108" t="s">
        <v>44</v>
      </c>
      <c r="M108" s="108" t="s">
        <v>44</v>
      </c>
      <c r="N108" s="108" t="s">
        <v>44</v>
      </c>
      <c r="O108" s="108" t="s">
        <v>44</v>
      </c>
      <c r="P108" s="108" t="s">
        <v>44</v>
      </c>
      <c r="Q108" s="108" t="s">
        <v>44</v>
      </c>
      <c r="R108" s="108" t="s">
        <v>44</v>
      </c>
      <c r="S108" s="108" t="s">
        <v>44</v>
      </c>
      <c r="T108" s="169" t="s">
        <v>116</v>
      </c>
      <c r="U108" s="235">
        <f t="shared" ref="U108" si="28">COUNTIF(H109:S109,"E")/COUNTA(H108:S108)</f>
        <v>0.75</v>
      </c>
      <c r="V108" s="171">
        <v>0</v>
      </c>
      <c r="W108" s="172" t="s">
        <v>173</v>
      </c>
      <c r="X108" s="236" t="s">
        <v>174</v>
      </c>
    </row>
    <row r="109" s="23" customFormat="1" ht="35" customHeight="1" spans="1:24">
      <c r="A109" s="103"/>
      <c r="B109" s="203"/>
      <c r="C109" s="204"/>
      <c r="D109" s="204"/>
      <c r="E109" s="205"/>
      <c r="F109" s="107"/>
      <c r="G109" s="107"/>
      <c r="H109" s="108" t="s">
        <v>32</v>
      </c>
      <c r="I109" s="108" t="s">
        <v>32</v>
      </c>
      <c r="J109" s="108" t="s">
        <v>32</v>
      </c>
      <c r="K109" s="108" t="s">
        <v>32</v>
      </c>
      <c r="L109" s="108" t="s">
        <v>32</v>
      </c>
      <c r="M109" s="108" t="s">
        <v>32</v>
      </c>
      <c r="N109" s="108" t="s">
        <v>32</v>
      </c>
      <c r="O109" s="108" t="s">
        <v>32</v>
      </c>
      <c r="P109" s="108" t="s">
        <v>32</v>
      </c>
      <c r="Q109" s="110"/>
      <c r="R109" s="110"/>
      <c r="S109" s="110"/>
      <c r="T109" s="174"/>
      <c r="U109" s="237"/>
      <c r="V109" s="176"/>
      <c r="W109" s="177"/>
      <c r="X109" s="239"/>
    </row>
    <row r="110" s="23" customFormat="1" ht="35" customHeight="1" spans="1:24">
      <c r="A110" s="97" t="s">
        <v>175</v>
      </c>
      <c r="B110" s="200" t="s">
        <v>176</v>
      </c>
      <c r="C110" s="201"/>
      <c r="D110" s="201"/>
      <c r="E110" s="202"/>
      <c r="F110" s="101" t="s">
        <v>69</v>
      </c>
      <c r="G110" s="101" t="s">
        <v>53</v>
      </c>
      <c r="H110" s="212" t="s">
        <v>44</v>
      </c>
      <c r="I110" s="212" t="s">
        <v>44</v>
      </c>
      <c r="J110" s="212" t="s">
        <v>44</v>
      </c>
      <c r="K110" s="212" t="s">
        <v>44</v>
      </c>
      <c r="L110" s="212" t="s">
        <v>44</v>
      </c>
      <c r="M110" s="212" t="s">
        <v>44</v>
      </c>
      <c r="N110" s="212" t="s">
        <v>44</v>
      </c>
      <c r="O110" s="212" t="s">
        <v>44</v>
      </c>
      <c r="P110" s="212" t="s">
        <v>44</v>
      </c>
      <c r="Q110" s="212" t="s">
        <v>44</v>
      </c>
      <c r="R110" s="212" t="s">
        <v>44</v>
      </c>
      <c r="S110" s="212" t="s">
        <v>44</v>
      </c>
      <c r="T110" s="169" t="s">
        <v>116</v>
      </c>
      <c r="U110" s="235">
        <f>COUNTIF(H111:S111,"E")/COUNTA(H110:S110)</f>
        <v>0.75</v>
      </c>
      <c r="V110" s="171">
        <v>0</v>
      </c>
      <c r="W110" s="172" t="s">
        <v>177</v>
      </c>
      <c r="X110" s="239"/>
    </row>
    <row r="111" s="23" customFormat="1" ht="35" customHeight="1" spans="1:24">
      <c r="A111" s="213"/>
      <c r="B111" s="214"/>
      <c r="C111" s="215"/>
      <c r="D111" s="215"/>
      <c r="E111" s="216"/>
      <c r="F111" s="217"/>
      <c r="G111" s="217"/>
      <c r="H111" s="108" t="s">
        <v>32</v>
      </c>
      <c r="I111" s="108" t="s">
        <v>32</v>
      </c>
      <c r="J111" s="108" t="s">
        <v>32</v>
      </c>
      <c r="K111" s="108" t="s">
        <v>32</v>
      </c>
      <c r="L111" s="108" t="s">
        <v>32</v>
      </c>
      <c r="M111" s="108" t="s">
        <v>32</v>
      </c>
      <c r="N111" s="108" t="s">
        <v>32</v>
      </c>
      <c r="O111" s="108" t="s">
        <v>32</v>
      </c>
      <c r="P111" s="108" t="s">
        <v>32</v>
      </c>
      <c r="Q111" s="110"/>
      <c r="R111" s="110"/>
      <c r="S111" s="110"/>
      <c r="T111" s="240"/>
      <c r="U111" s="237"/>
      <c r="V111" s="176"/>
      <c r="W111" s="241"/>
      <c r="X111" s="242" t="s">
        <v>178</v>
      </c>
    </row>
    <row r="112" ht="3" customHeight="1" spans="1:24">
      <c r="A112" s="55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142"/>
      <c r="U112" s="56"/>
      <c r="V112" s="143"/>
      <c r="W112" s="56"/>
      <c r="X112" s="56"/>
    </row>
    <row r="113" s="23" customFormat="1" ht="25" customHeight="1" spans="1:24">
      <c r="A113" s="113" t="s">
        <v>179</v>
      </c>
      <c r="B113" s="114"/>
      <c r="C113" s="114"/>
      <c r="D113" s="218" t="s">
        <v>180</v>
      </c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156"/>
    </row>
    <row r="114" s="23" customFormat="1" ht="25" customHeight="1" spans="1:24">
      <c r="A114" s="189" t="s">
        <v>16</v>
      </c>
      <c r="B114" s="190"/>
      <c r="C114" s="191"/>
      <c r="D114" s="75" t="s">
        <v>17</v>
      </c>
      <c r="E114" s="76" t="s">
        <v>181</v>
      </c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157"/>
    </row>
    <row r="115" s="23" customFormat="1" ht="25" customHeight="1" spans="1:24">
      <c r="A115" s="219"/>
      <c r="B115" s="220"/>
      <c r="C115" s="221"/>
      <c r="D115" s="75" t="s">
        <v>107</v>
      </c>
      <c r="E115" s="76" t="s">
        <v>182</v>
      </c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157"/>
    </row>
    <row r="116" s="23" customFormat="1" ht="25" customHeight="1" spans="1:24">
      <c r="A116" s="192"/>
      <c r="B116" s="193"/>
      <c r="C116" s="194"/>
      <c r="D116" s="75" t="s">
        <v>183</v>
      </c>
      <c r="E116" s="76" t="s">
        <v>184</v>
      </c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157"/>
    </row>
    <row r="117" s="23" customFormat="1" ht="25" customHeight="1" spans="1:24">
      <c r="A117" s="189" t="s">
        <v>94</v>
      </c>
      <c r="B117" s="190"/>
      <c r="C117" s="191"/>
      <c r="D117" s="75" t="s">
        <v>17</v>
      </c>
      <c r="E117" s="195">
        <v>1</v>
      </c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157"/>
    </row>
    <row r="118" s="23" customFormat="1" ht="25" customHeight="1" spans="1:24">
      <c r="A118" s="219"/>
      <c r="B118" s="220"/>
      <c r="C118" s="221"/>
      <c r="D118" s="75" t="s">
        <v>107</v>
      </c>
      <c r="E118" s="195">
        <v>1</v>
      </c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157"/>
    </row>
    <row r="119" s="23" customFormat="1" ht="25" customHeight="1" spans="1:24">
      <c r="A119" s="192"/>
      <c r="B119" s="193"/>
      <c r="C119" s="194"/>
      <c r="D119" s="75" t="s">
        <v>183</v>
      </c>
      <c r="E119" s="196">
        <v>1</v>
      </c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158"/>
    </row>
    <row r="120" s="23" customFormat="1" ht="25" customHeight="1" spans="1:24">
      <c r="A120" s="189" t="s">
        <v>19</v>
      </c>
      <c r="B120" s="190"/>
      <c r="C120" s="191"/>
      <c r="D120" s="79" t="s">
        <v>185</v>
      </c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158"/>
    </row>
    <row r="121" s="23" customFormat="1" ht="25" customHeight="1" spans="1:24">
      <c r="A121" s="219"/>
      <c r="B121" s="220"/>
      <c r="C121" s="221"/>
      <c r="D121" s="79" t="s">
        <v>186</v>
      </c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158"/>
    </row>
    <row r="122" s="23" customFormat="1" ht="25" customHeight="1" spans="1:24">
      <c r="A122" s="192"/>
      <c r="B122" s="193"/>
      <c r="C122" s="194"/>
      <c r="D122" s="79" t="s">
        <v>187</v>
      </c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158"/>
    </row>
    <row r="123" ht="25" customHeight="1" spans="1:24">
      <c r="A123" s="117" t="s">
        <v>21</v>
      </c>
      <c r="B123" s="118"/>
      <c r="C123" s="118"/>
      <c r="D123" s="121">
        <f>SUM(V128+V151+V176)</f>
        <v>77478.17</v>
      </c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82"/>
    </row>
    <row r="124" s="23" customFormat="1" ht="25" customHeight="1" spans="1:24">
      <c r="A124" s="123" t="s">
        <v>22</v>
      </c>
      <c r="B124" s="124"/>
      <c r="C124" s="124"/>
      <c r="D124" s="222">
        <f>AVERAGE(U128,U151,U176)</f>
        <v>0.814393939393939</v>
      </c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23"/>
      <c r="Q124" s="223"/>
      <c r="R124" s="223"/>
      <c r="S124" s="223"/>
      <c r="T124" s="223"/>
      <c r="U124" s="223"/>
      <c r="V124" s="223"/>
      <c r="W124" s="223"/>
      <c r="X124" s="243"/>
    </row>
    <row r="125" ht="3" customHeight="1" spans="1:24">
      <c r="A125" s="198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232"/>
      <c r="U125" s="199"/>
      <c r="V125" s="233"/>
      <c r="W125" s="199"/>
      <c r="X125" s="234"/>
    </row>
    <row r="126" s="23" customFormat="1" ht="21.75" customHeight="1" spans="1:24">
      <c r="A126" s="89" t="s">
        <v>23</v>
      </c>
      <c r="B126" s="90" t="s">
        <v>24</v>
      </c>
      <c r="C126" s="90"/>
      <c r="D126" s="90"/>
      <c r="E126" s="90"/>
      <c r="F126" s="91" t="s">
        <v>25</v>
      </c>
      <c r="G126" s="90" t="s">
        <v>26</v>
      </c>
      <c r="H126" s="224" t="s">
        <v>27</v>
      </c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44"/>
      <c r="T126" s="91" t="s">
        <v>28</v>
      </c>
      <c r="U126" s="91" t="s">
        <v>29</v>
      </c>
      <c r="V126" s="162" t="s">
        <v>21</v>
      </c>
      <c r="W126" s="90" t="s">
        <v>30</v>
      </c>
      <c r="X126" s="163" t="s">
        <v>31</v>
      </c>
    </row>
    <row r="127" s="23" customFormat="1" ht="16.5" customHeight="1" spans="1:24">
      <c r="A127" s="92"/>
      <c r="B127" s="93"/>
      <c r="C127" s="93"/>
      <c r="D127" s="93"/>
      <c r="E127" s="93"/>
      <c r="F127" s="94"/>
      <c r="G127" s="93"/>
      <c r="H127" s="93" t="s">
        <v>32</v>
      </c>
      <c r="I127" s="93" t="s">
        <v>33</v>
      </c>
      <c r="J127" s="93" t="s">
        <v>34</v>
      </c>
      <c r="K127" s="93" t="s">
        <v>35</v>
      </c>
      <c r="L127" s="93" t="s">
        <v>34</v>
      </c>
      <c r="M127" s="93" t="s">
        <v>36</v>
      </c>
      <c r="N127" s="93" t="s">
        <v>36</v>
      </c>
      <c r="O127" s="93" t="s">
        <v>35</v>
      </c>
      <c r="P127" s="93" t="s">
        <v>37</v>
      </c>
      <c r="Q127" s="93" t="s">
        <v>38</v>
      </c>
      <c r="R127" s="93" t="s">
        <v>39</v>
      </c>
      <c r="S127" s="93" t="s">
        <v>40</v>
      </c>
      <c r="T127" s="94"/>
      <c r="U127" s="94"/>
      <c r="V127" s="164"/>
      <c r="W127" s="93"/>
      <c r="X127" s="165"/>
    </row>
    <row r="128" s="39" customFormat="1" ht="40" customHeight="1" spans="1:24">
      <c r="A128" s="95">
        <v>4.1</v>
      </c>
      <c r="B128" s="96" t="s">
        <v>181</v>
      </c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245">
        <f>AVERAGE(U129:U149)</f>
        <v>0.818181818181818</v>
      </c>
      <c r="V128" s="167">
        <f>SUM(V129:V150)</f>
        <v>3712</v>
      </c>
      <c r="W128" s="166"/>
      <c r="X128" s="168"/>
    </row>
    <row r="129" s="23" customFormat="1" ht="35" customHeight="1" spans="1:24">
      <c r="A129" s="97" t="s">
        <v>188</v>
      </c>
      <c r="B129" s="246" t="s">
        <v>189</v>
      </c>
      <c r="C129" s="247"/>
      <c r="D129" s="247"/>
      <c r="E129" s="248"/>
      <c r="F129" s="101" t="s">
        <v>69</v>
      </c>
      <c r="G129" s="101" t="s">
        <v>53</v>
      </c>
      <c r="H129" s="108" t="s">
        <v>44</v>
      </c>
      <c r="I129" s="108" t="s">
        <v>44</v>
      </c>
      <c r="J129" s="108" t="s">
        <v>44</v>
      </c>
      <c r="K129" s="108" t="s">
        <v>44</v>
      </c>
      <c r="L129" s="108" t="s">
        <v>44</v>
      </c>
      <c r="M129" s="108" t="s">
        <v>44</v>
      </c>
      <c r="N129" s="108" t="s">
        <v>44</v>
      </c>
      <c r="O129" s="108" t="s">
        <v>44</v>
      </c>
      <c r="P129" s="108" t="s">
        <v>44</v>
      </c>
      <c r="Q129" s="108" t="s">
        <v>44</v>
      </c>
      <c r="R129" s="108" t="s">
        <v>44</v>
      </c>
      <c r="S129" s="108" t="s">
        <v>44</v>
      </c>
      <c r="T129" s="101" t="s">
        <v>116</v>
      </c>
      <c r="U129" s="235">
        <f>COUNTIF(H130:S130,"E")/COUNTA(H129:S129)</f>
        <v>0.75</v>
      </c>
      <c r="V129" s="171">
        <v>0</v>
      </c>
      <c r="W129" s="172" t="s">
        <v>190</v>
      </c>
      <c r="X129" s="236" t="s">
        <v>191</v>
      </c>
    </row>
    <row r="130" s="23" customFormat="1" ht="35" customHeight="1" spans="1:24">
      <c r="A130" s="103"/>
      <c r="B130" s="249"/>
      <c r="C130" s="250"/>
      <c r="D130" s="250"/>
      <c r="E130" s="251"/>
      <c r="F130" s="107"/>
      <c r="G130" s="107"/>
      <c r="H130" s="131" t="s">
        <v>32</v>
      </c>
      <c r="I130" s="131" t="s">
        <v>32</v>
      </c>
      <c r="J130" s="131" t="s">
        <v>32</v>
      </c>
      <c r="K130" s="131" t="s">
        <v>32</v>
      </c>
      <c r="L130" s="131" t="s">
        <v>32</v>
      </c>
      <c r="M130" s="131" t="s">
        <v>32</v>
      </c>
      <c r="N130" s="131" t="s">
        <v>32</v>
      </c>
      <c r="O130" s="131" t="s">
        <v>32</v>
      </c>
      <c r="P130" s="131" t="s">
        <v>32</v>
      </c>
      <c r="Q130" s="110"/>
      <c r="R130" s="110"/>
      <c r="S130" s="110"/>
      <c r="T130" s="107"/>
      <c r="U130" s="237"/>
      <c r="V130" s="176"/>
      <c r="W130" s="177"/>
      <c r="X130" s="236"/>
    </row>
    <row r="131" s="23" customFormat="1" ht="35" customHeight="1" spans="1:24">
      <c r="A131" s="97" t="s">
        <v>192</v>
      </c>
      <c r="B131" s="246" t="s">
        <v>193</v>
      </c>
      <c r="C131" s="247"/>
      <c r="D131" s="247"/>
      <c r="E131" s="248"/>
      <c r="F131" s="101" t="s">
        <v>65</v>
      </c>
      <c r="G131" s="101" t="s">
        <v>53</v>
      </c>
      <c r="H131" s="108" t="s">
        <v>44</v>
      </c>
      <c r="I131" s="108" t="s">
        <v>44</v>
      </c>
      <c r="J131" s="108" t="s">
        <v>44</v>
      </c>
      <c r="K131" s="108" t="s">
        <v>44</v>
      </c>
      <c r="L131" s="108" t="s">
        <v>44</v>
      </c>
      <c r="M131" s="108" t="s">
        <v>44</v>
      </c>
      <c r="N131" s="108" t="s">
        <v>44</v>
      </c>
      <c r="O131" s="108" t="s">
        <v>44</v>
      </c>
      <c r="P131" s="108" t="s">
        <v>44</v>
      </c>
      <c r="Q131" s="108" t="s">
        <v>44</v>
      </c>
      <c r="R131" s="108" t="s">
        <v>44</v>
      </c>
      <c r="S131" s="108" t="s">
        <v>44</v>
      </c>
      <c r="T131" s="101" t="s">
        <v>116</v>
      </c>
      <c r="U131" s="235">
        <f t="shared" ref="U131" si="29">COUNTIF(H132:S132,"E")/COUNTA(H131:S131)</f>
        <v>0.75</v>
      </c>
      <c r="V131" s="171">
        <v>2456</v>
      </c>
      <c r="W131" s="172" t="s">
        <v>190</v>
      </c>
      <c r="X131" s="236" t="s">
        <v>191</v>
      </c>
    </row>
    <row r="132" s="23" customFormat="1" ht="35" customHeight="1" spans="1:24">
      <c r="A132" s="103"/>
      <c r="B132" s="249"/>
      <c r="C132" s="250"/>
      <c r="D132" s="250"/>
      <c r="E132" s="251"/>
      <c r="F132" s="107"/>
      <c r="G132" s="107"/>
      <c r="H132" s="131" t="s">
        <v>32</v>
      </c>
      <c r="I132" s="131" t="s">
        <v>32</v>
      </c>
      <c r="J132" s="131" t="s">
        <v>32</v>
      </c>
      <c r="K132" s="131" t="s">
        <v>32</v>
      </c>
      <c r="L132" s="131" t="s">
        <v>32</v>
      </c>
      <c r="M132" s="131" t="s">
        <v>32</v>
      </c>
      <c r="N132" s="131" t="s">
        <v>32</v>
      </c>
      <c r="O132" s="131" t="s">
        <v>32</v>
      </c>
      <c r="P132" s="131" t="s">
        <v>32</v>
      </c>
      <c r="Q132" s="110"/>
      <c r="R132" s="110"/>
      <c r="S132" s="110"/>
      <c r="T132" s="107"/>
      <c r="U132" s="237"/>
      <c r="V132" s="176"/>
      <c r="W132" s="177"/>
      <c r="X132" s="236"/>
    </row>
    <row r="133" s="23" customFormat="1" ht="35" customHeight="1" spans="1:24">
      <c r="A133" s="97" t="s">
        <v>194</v>
      </c>
      <c r="B133" s="246" t="s">
        <v>195</v>
      </c>
      <c r="C133" s="247"/>
      <c r="D133" s="247"/>
      <c r="E133" s="248"/>
      <c r="F133" s="101" t="s">
        <v>65</v>
      </c>
      <c r="G133" s="101" t="s">
        <v>53</v>
      </c>
      <c r="H133" s="108" t="s">
        <v>44</v>
      </c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79">
        <v>45330</v>
      </c>
      <c r="U133" s="235">
        <f t="shared" ref="U133" si="30">COUNTIF(H134:S134,"E")/COUNTA(H133:S133)</f>
        <v>1</v>
      </c>
      <c r="V133" s="171">
        <v>1256</v>
      </c>
      <c r="W133" s="172" t="s">
        <v>196</v>
      </c>
      <c r="X133" s="236" t="s">
        <v>197</v>
      </c>
    </row>
    <row r="134" s="23" customFormat="1" ht="35" customHeight="1" spans="1:24">
      <c r="A134" s="103"/>
      <c r="B134" s="249"/>
      <c r="C134" s="250"/>
      <c r="D134" s="250"/>
      <c r="E134" s="251"/>
      <c r="F134" s="107"/>
      <c r="G134" s="107"/>
      <c r="H134" s="131" t="s">
        <v>32</v>
      </c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80"/>
      <c r="U134" s="237"/>
      <c r="V134" s="176"/>
      <c r="W134" s="177"/>
      <c r="X134" s="236"/>
    </row>
    <row r="135" s="23" customFormat="1" ht="35" customHeight="1" spans="1:24">
      <c r="A135" s="97" t="s">
        <v>198</v>
      </c>
      <c r="B135" s="246" t="s">
        <v>199</v>
      </c>
      <c r="C135" s="247"/>
      <c r="D135" s="247"/>
      <c r="E135" s="248"/>
      <c r="F135" s="101" t="s">
        <v>69</v>
      </c>
      <c r="G135" s="101" t="s">
        <v>53</v>
      </c>
      <c r="H135" s="109"/>
      <c r="I135" s="108" t="s">
        <v>44</v>
      </c>
      <c r="K135" s="109"/>
      <c r="L135" s="109"/>
      <c r="M135" s="109"/>
      <c r="N135" s="109"/>
      <c r="O135" s="109"/>
      <c r="P135" s="109"/>
      <c r="Q135" s="109"/>
      <c r="R135" s="109"/>
      <c r="S135" s="109"/>
      <c r="T135" s="179">
        <v>45365</v>
      </c>
      <c r="U135" s="235">
        <f t="shared" ref="U135" si="31">COUNTIF(H136:S136,"E")/COUNTA(H135:S135)</f>
        <v>1</v>
      </c>
      <c r="V135" s="171">
        <v>0</v>
      </c>
      <c r="W135" s="172" t="s">
        <v>200</v>
      </c>
      <c r="X135" s="236" t="s">
        <v>201</v>
      </c>
    </row>
    <row r="136" s="23" customFormat="1" ht="35" customHeight="1" spans="1:24">
      <c r="A136" s="103"/>
      <c r="B136" s="249"/>
      <c r="C136" s="250"/>
      <c r="D136" s="250"/>
      <c r="E136" s="251"/>
      <c r="F136" s="107"/>
      <c r="G136" s="107"/>
      <c r="H136" s="109"/>
      <c r="I136" s="131" t="s">
        <v>32</v>
      </c>
      <c r="K136" s="109"/>
      <c r="L136" s="109"/>
      <c r="M136" s="109"/>
      <c r="N136" s="109"/>
      <c r="O136" s="109"/>
      <c r="P136" s="109"/>
      <c r="Q136" s="109"/>
      <c r="R136" s="109"/>
      <c r="S136" s="109"/>
      <c r="T136" s="180"/>
      <c r="U136" s="237"/>
      <c r="V136" s="176"/>
      <c r="W136" s="177"/>
      <c r="X136" s="236"/>
    </row>
    <row r="137" s="23" customFormat="1" ht="35" customHeight="1" spans="1:24">
      <c r="A137" s="97" t="s">
        <v>202</v>
      </c>
      <c r="B137" s="246" t="s">
        <v>203</v>
      </c>
      <c r="C137" s="247"/>
      <c r="D137" s="247"/>
      <c r="E137" s="248"/>
      <c r="F137" s="101" t="s">
        <v>69</v>
      </c>
      <c r="G137" s="101" t="s">
        <v>53</v>
      </c>
      <c r="H137" s="108" t="s">
        <v>44</v>
      </c>
      <c r="I137" s="108" t="s">
        <v>44</v>
      </c>
      <c r="J137" s="108" t="s">
        <v>44</v>
      </c>
      <c r="K137" s="108" t="s">
        <v>44</v>
      </c>
      <c r="L137" s="108" t="s">
        <v>44</v>
      </c>
      <c r="M137" s="108" t="s">
        <v>44</v>
      </c>
      <c r="N137" s="108" t="s">
        <v>44</v>
      </c>
      <c r="O137" s="108" t="s">
        <v>44</v>
      </c>
      <c r="P137" s="108" t="s">
        <v>44</v>
      </c>
      <c r="Q137" s="108" t="s">
        <v>44</v>
      </c>
      <c r="R137" s="108" t="s">
        <v>44</v>
      </c>
      <c r="S137" s="108" t="s">
        <v>44</v>
      </c>
      <c r="T137" s="292" t="s">
        <v>116</v>
      </c>
      <c r="U137" s="235">
        <f t="shared" ref="U137" si="32">COUNTIF(H138:S138,"E")/COUNTA(H137:S137)</f>
        <v>0.75</v>
      </c>
      <c r="V137" s="171">
        <v>0</v>
      </c>
      <c r="W137" s="172" t="s">
        <v>204</v>
      </c>
      <c r="X137" s="236" t="s">
        <v>205</v>
      </c>
    </row>
    <row r="138" s="23" customFormat="1" ht="35" customHeight="1" spans="1:24">
      <c r="A138" s="103"/>
      <c r="B138" s="249"/>
      <c r="C138" s="250"/>
      <c r="D138" s="250"/>
      <c r="E138" s="251"/>
      <c r="F138" s="107"/>
      <c r="G138" s="107"/>
      <c r="H138" s="131" t="s">
        <v>32</v>
      </c>
      <c r="I138" s="131" t="s">
        <v>32</v>
      </c>
      <c r="J138" s="131" t="s">
        <v>32</v>
      </c>
      <c r="K138" s="131" t="s">
        <v>32</v>
      </c>
      <c r="L138" s="131" t="s">
        <v>32</v>
      </c>
      <c r="M138" s="131" t="s">
        <v>32</v>
      </c>
      <c r="N138" s="131" t="s">
        <v>32</v>
      </c>
      <c r="O138" s="131" t="s">
        <v>32</v>
      </c>
      <c r="P138" s="131" t="s">
        <v>32</v>
      </c>
      <c r="Q138" s="110"/>
      <c r="R138" s="110"/>
      <c r="S138" s="110"/>
      <c r="T138" s="293"/>
      <c r="U138" s="237"/>
      <c r="V138" s="176"/>
      <c r="W138" s="177"/>
      <c r="X138" s="236"/>
    </row>
    <row r="139" s="23" customFormat="1" ht="35" customHeight="1" spans="1:24">
      <c r="A139" s="97" t="s">
        <v>206</v>
      </c>
      <c r="B139" s="246" t="s">
        <v>207</v>
      </c>
      <c r="C139" s="247"/>
      <c r="D139" s="247"/>
      <c r="E139" s="248"/>
      <c r="F139" s="101" t="s">
        <v>69</v>
      </c>
      <c r="G139" s="101" t="s">
        <v>53</v>
      </c>
      <c r="H139" s="108" t="s">
        <v>44</v>
      </c>
      <c r="I139" s="108" t="s">
        <v>44</v>
      </c>
      <c r="J139" s="108" t="s">
        <v>44</v>
      </c>
      <c r="K139" s="108" t="s">
        <v>44</v>
      </c>
      <c r="L139" s="108" t="s">
        <v>44</v>
      </c>
      <c r="M139" s="108" t="s">
        <v>44</v>
      </c>
      <c r="N139" s="108" t="s">
        <v>44</v>
      </c>
      <c r="O139" s="108" t="s">
        <v>44</v>
      </c>
      <c r="P139" s="108" t="s">
        <v>44</v>
      </c>
      <c r="Q139" s="108" t="s">
        <v>44</v>
      </c>
      <c r="R139" s="108" t="s">
        <v>44</v>
      </c>
      <c r="S139" s="108" t="s">
        <v>44</v>
      </c>
      <c r="T139" s="292" t="s">
        <v>116</v>
      </c>
      <c r="U139" s="235">
        <f t="shared" ref="U139" si="33">COUNTIF(H140:S140,"E")/COUNTA(H139:S139)</f>
        <v>0.75</v>
      </c>
      <c r="V139" s="171">
        <v>0</v>
      </c>
      <c r="W139" s="172" t="s">
        <v>208</v>
      </c>
      <c r="X139" s="236" t="s">
        <v>209</v>
      </c>
    </row>
    <row r="140" s="23" customFormat="1" ht="35" customHeight="1" spans="1:24">
      <c r="A140" s="103"/>
      <c r="B140" s="249"/>
      <c r="C140" s="250"/>
      <c r="D140" s="250"/>
      <c r="E140" s="251"/>
      <c r="F140" s="107"/>
      <c r="G140" s="107"/>
      <c r="H140" s="131" t="s">
        <v>32</v>
      </c>
      <c r="I140" s="131" t="s">
        <v>32</v>
      </c>
      <c r="J140" s="131" t="s">
        <v>32</v>
      </c>
      <c r="K140" s="131" t="s">
        <v>32</v>
      </c>
      <c r="L140" s="131" t="s">
        <v>32</v>
      </c>
      <c r="M140" s="131" t="s">
        <v>32</v>
      </c>
      <c r="N140" s="131" t="s">
        <v>32</v>
      </c>
      <c r="O140" s="131" t="s">
        <v>32</v>
      </c>
      <c r="P140" s="131" t="s">
        <v>32</v>
      </c>
      <c r="Q140" s="110"/>
      <c r="R140" s="110"/>
      <c r="S140" s="110"/>
      <c r="T140" s="293"/>
      <c r="U140" s="237"/>
      <c r="V140" s="176"/>
      <c r="W140" s="177"/>
      <c r="X140" s="236"/>
    </row>
    <row r="141" s="23" customFormat="1" ht="35" customHeight="1" spans="1:24">
      <c r="A141" s="97" t="s">
        <v>210</v>
      </c>
      <c r="B141" s="252" t="s">
        <v>211</v>
      </c>
      <c r="C141" s="253"/>
      <c r="D141" s="253"/>
      <c r="E141" s="254"/>
      <c r="F141" s="101" t="s">
        <v>69</v>
      </c>
      <c r="G141" s="101" t="s">
        <v>53</v>
      </c>
      <c r="H141" s="108" t="s">
        <v>212</v>
      </c>
      <c r="I141" s="108" t="s">
        <v>212</v>
      </c>
      <c r="J141" s="108" t="s">
        <v>212</v>
      </c>
      <c r="K141" s="108" t="s">
        <v>212</v>
      </c>
      <c r="L141" s="108" t="s">
        <v>212</v>
      </c>
      <c r="M141" s="108" t="s">
        <v>212</v>
      </c>
      <c r="N141" s="108" t="s">
        <v>212</v>
      </c>
      <c r="O141" s="108" t="s">
        <v>212</v>
      </c>
      <c r="P141" s="108" t="s">
        <v>212</v>
      </c>
      <c r="Q141" s="108" t="s">
        <v>212</v>
      </c>
      <c r="R141" s="108" t="s">
        <v>212</v>
      </c>
      <c r="S141" s="108" t="s">
        <v>212</v>
      </c>
      <c r="T141" s="101" t="s">
        <v>116</v>
      </c>
      <c r="U141" s="235">
        <f t="shared" ref="U141" si="34">COUNTIF(H142:S142,"E")/COUNTA(H141:S141)</f>
        <v>0.75</v>
      </c>
      <c r="V141" s="171">
        <v>0</v>
      </c>
      <c r="W141" s="172"/>
      <c r="X141" s="236"/>
    </row>
    <row r="142" s="23" customFormat="1" ht="35" customHeight="1" spans="1:24">
      <c r="A142" s="103"/>
      <c r="B142" s="255"/>
      <c r="C142" s="256"/>
      <c r="D142" s="256"/>
      <c r="E142" s="257"/>
      <c r="F142" s="107"/>
      <c r="G142" s="107"/>
      <c r="H142" s="131" t="s">
        <v>32</v>
      </c>
      <c r="I142" s="131" t="s">
        <v>32</v>
      </c>
      <c r="J142" s="131" t="s">
        <v>32</v>
      </c>
      <c r="K142" s="131" t="s">
        <v>32</v>
      </c>
      <c r="L142" s="131" t="s">
        <v>32</v>
      </c>
      <c r="M142" s="131" t="s">
        <v>32</v>
      </c>
      <c r="N142" s="131" t="s">
        <v>32</v>
      </c>
      <c r="O142" s="131" t="s">
        <v>32</v>
      </c>
      <c r="P142" s="131" t="s">
        <v>32</v>
      </c>
      <c r="Q142" s="110"/>
      <c r="R142" s="110"/>
      <c r="S142" s="110"/>
      <c r="T142" s="107"/>
      <c r="U142" s="237"/>
      <c r="V142" s="176"/>
      <c r="W142" s="177"/>
      <c r="X142" s="236"/>
    </row>
    <row r="143" s="23" customFormat="1" ht="35" customHeight="1" spans="1:24">
      <c r="A143" s="97" t="s">
        <v>213</v>
      </c>
      <c r="B143" s="246" t="s">
        <v>214</v>
      </c>
      <c r="C143" s="247"/>
      <c r="D143" s="247"/>
      <c r="E143" s="248"/>
      <c r="F143" s="101" t="s">
        <v>69</v>
      </c>
      <c r="G143" s="101" t="s">
        <v>53</v>
      </c>
      <c r="H143" s="108" t="s">
        <v>44</v>
      </c>
      <c r="I143" s="108" t="s">
        <v>44</v>
      </c>
      <c r="J143" s="108" t="s">
        <v>44</v>
      </c>
      <c r="K143" s="108" t="s">
        <v>44</v>
      </c>
      <c r="L143" s="108" t="s">
        <v>44</v>
      </c>
      <c r="M143" s="108" t="s">
        <v>44</v>
      </c>
      <c r="N143" s="108" t="s">
        <v>44</v>
      </c>
      <c r="O143" s="108" t="s">
        <v>44</v>
      </c>
      <c r="P143" s="108" t="s">
        <v>44</v>
      </c>
      <c r="Q143" s="108" t="s">
        <v>44</v>
      </c>
      <c r="R143" s="108" t="s">
        <v>44</v>
      </c>
      <c r="S143" s="108" t="s">
        <v>44</v>
      </c>
      <c r="T143" s="101" t="s">
        <v>116</v>
      </c>
      <c r="U143" s="235">
        <f t="shared" ref="U143" si="35">COUNTIF(H144:S144,"E")/COUNTA(H143:S143)</f>
        <v>0.75</v>
      </c>
      <c r="V143" s="171">
        <v>0</v>
      </c>
      <c r="W143" s="172" t="s">
        <v>215</v>
      </c>
      <c r="X143" s="236" t="s">
        <v>216</v>
      </c>
    </row>
    <row r="144" s="23" customFormat="1" ht="35" customHeight="1" spans="1:24">
      <c r="A144" s="103"/>
      <c r="B144" s="249"/>
      <c r="C144" s="250"/>
      <c r="D144" s="250"/>
      <c r="E144" s="251"/>
      <c r="F144" s="107"/>
      <c r="G144" s="107"/>
      <c r="H144" s="131" t="s">
        <v>32</v>
      </c>
      <c r="I144" s="131" t="s">
        <v>32</v>
      </c>
      <c r="J144" s="131" t="s">
        <v>32</v>
      </c>
      <c r="K144" s="131" t="s">
        <v>32</v>
      </c>
      <c r="L144" s="131" t="s">
        <v>32</v>
      </c>
      <c r="M144" s="131" t="s">
        <v>32</v>
      </c>
      <c r="N144" s="131" t="s">
        <v>32</v>
      </c>
      <c r="O144" s="131" t="s">
        <v>32</v>
      </c>
      <c r="P144" s="131" t="s">
        <v>32</v>
      </c>
      <c r="Q144" s="110"/>
      <c r="R144" s="110"/>
      <c r="S144" s="110"/>
      <c r="T144" s="107"/>
      <c r="U144" s="237"/>
      <c r="V144" s="176"/>
      <c r="W144" s="177"/>
      <c r="X144" s="236"/>
    </row>
    <row r="145" s="23" customFormat="1" ht="35" customHeight="1" spans="1:24">
      <c r="A145" s="97" t="s">
        <v>217</v>
      </c>
      <c r="B145" s="246" t="s">
        <v>218</v>
      </c>
      <c r="C145" s="247"/>
      <c r="D145" s="247"/>
      <c r="E145" s="248"/>
      <c r="F145" s="101" t="s">
        <v>69</v>
      </c>
      <c r="G145" s="101" t="s">
        <v>53</v>
      </c>
      <c r="H145" s="108" t="s">
        <v>44</v>
      </c>
      <c r="I145" s="108" t="s">
        <v>44</v>
      </c>
      <c r="J145" s="108" t="s">
        <v>44</v>
      </c>
      <c r="K145" s="108" t="s">
        <v>44</v>
      </c>
      <c r="L145" s="108" t="s">
        <v>44</v>
      </c>
      <c r="M145" s="108" t="s">
        <v>44</v>
      </c>
      <c r="N145" s="108" t="s">
        <v>44</v>
      </c>
      <c r="O145" s="108" t="s">
        <v>44</v>
      </c>
      <c r="P145" s="108" t="s">
        <v>44</v>
      </c>
      <c r="Q145" s="108" t="s">
        <v>44</v>
      </c>
      <c r="R145" s="108" t="s">
        <v>44</v>
      </c>
      <c r="S145" s="108" t="s">
        <v>44</v>
      </c>
      <c r="T145" s="101" t="s">
        <v>116</v>
      </c>
      <c r="U145" s="235">
        <f t="shared" ref="U145" si="36">COUNTIF(H146:S146,"E")/COUNTA(H145:S145)</f>
        <v>0.75</v>
      </c>
      <c r="V145" s="171">
        <v>0</v>
      </c>
      <c r="W145" s="172" t="s">
        <v>215</v>
      </c>
      <c r="X145" s="236" t="s">
        <v>219</v>
      </c>
    </row>
    <row r="146" s="23" customFormat="1" ht="35" customHeight="1" spans="1:24">
      <c r="A146" s="103"/>
      <c r="B146" s="249"/>
      <c r="C146" s="250"/>
      <c r="D146" s="250"/>
      <c r="E146" s="251"/>
      <c r="F146" s="107"/>
      <c r="G146" s="107"/>
      <c r="H146" s="131" t="s">
        <v>32</v>
      </c>
      <c r="I146" s="131" t="s">
        <v>32</v>
      </c>
      <c r="J146" s="131" t="s">
        <v>32</v>
      </c>
      <c r="K146" s="131" t="s">
        <v>32</v>
      </c>
      <c r="L146" s="131" t="s">
        <v>32</v>
      </c>
      <c r="M146" s="131" t="s">
        <v>32</v>
      </c>
      <c r="N146" s="131" t="s">
        <v>32</v>
      </c>
      <c r="O146" s="131" t="s">
        <v>32</v>
      </c>
      <c r="P146" s="131" t="s">
        <v>32</v>
      </c>
      <c r="Q146" s="110"/>
      <c r="R146" s="110"/>
      <c r="S146" s="110"/>
      <c r="T146" s="107"/>
      <c r="U146" s="237"/>
      <c r="V146" s="176"/>
      <c r="W146" s="177"/>
      <c r="X146" s="236"/>
    </row>
    <row r="147" s="23" customFormat="1" ht="35" customHeight="1" spans="1:24">
      <c r="A147" s="97" t="s">
        <v>220</v>
      </c>
      <c r="B147" s="246" t="s">
        <v>221</v>
      </c>
      <c r="C147" s="247"/>
      <c r="D147" s="247"/>
      <c r="E147" s="248"/>
      <c r="F147" s="101" t="s">
        <v>69</v>
      </c>
      <c r="G147" s="101" t="s">
        <v>53</v>
      </c>
      <c r="H147" s="108" t="s">
        <v>44</v>
      </c>
      <c r="I147" s="108" t="s">
        <v>44</v>
      </c>
      <c r="J147" s="108" t="s">
        <v>44</v>
      </c>
      <c r="K147" s="108" t="s">
        <v>44</v>
      </c>
      <c r="L147" s="108" t="s">
        <v>44</v>
      </c>
      <c r="M147" s="108" t="s">
        <v>44</v>
      </c>
      <c r="N147" s="108" t="s">
        <v>44</v>
      </c>
      <c r="O147" s="108" t="s">
        <v>44</v>
      </c>
      <c r="P147" s="108" t="s">
        <v>44</v>
      </c>
      <c r="Q147" s="108" t="s">
        <v>44</v>
      </c>
      <c r="R147" s="108" t="s">
        <v>44</v>
      </c>
      <c r="S147" s="108" t="s">
        <v>44</v>
      </c>
      <c r="T147" s="101" t="s">
        <v>116</v>
      </c>
      <c r="U147" s="235">
        <f t="shared" ref="U147" si="37">COUNTIF(H148:S148,"E")/COUNTA(H147:S147)</f>
        <v>0.75</v>
      </c>
      <c r="V147" s="171">
        <v>0</v>
      </c>
      <c r="W147" s="172" t="s">
        <v>204</v>
      </c>
      <c r="X147" s="236" t="s">
        <v>222</v>
      </c>
    </row>
    <row r="148" s="23" customFormat="1" ht="35" customHeight="1" spans="1:24">
      <c r="A148" s="103"/>
      <c r="B148" s="249"/>
      <c r="C148" s="250"/>
      <c r="D148" s="250"/>
      <c r="E148" s="251"/>
      <c r="F148" s="107"/>
      <c r="G148" s="107"/>
      <c r="H148" s="131" t="s">
        <v>32</v>
      </c>
      <c r="I148" s="131" t="s">
        <v>32</v>
      </c>
      <c r="J148" s="131" t="s">
        <v>32</v>
      </c>
      <c r="K148" s="131" t="s">
        <v>32</v>
      </c>
      <c r="L148" s="131" t="s">
        <v>32</v>
      </c>
      <c r="M148" s="131" t="s">
        <v>32</v>
      </c>
      <c r="N148" s="131" t="s">
        <v>32</v>
      </c>
      <c r="O148" s="131" t="s">
        <v>32</v>
      </c>
      <c r="P148" s="131" t="s">
        <v>32</v>
      </c>
      <c r="Q148" s="110"/>
      <c r="R148" s="110"/>
      <c r="S148" s="110"/>
      <c r="T148" s="107"/>
      <c r="U148" s="237"/>
      <c r="V148" s="176"/>
      <c r="W148" s="177"/>
      <c r="X148" s="239"/>
    </row>
    <row r="149" s="23" customFormat="1" ht="35" customHeight="1" spans="1:24">
      <c r="A149" s="97" t="s">
        <v>223</v>
      </c>
      <c r="B149" s="246" t="s">
        <v>224</v>
      </c>
      <c r="C149" s="247"/>
      <c r="D149" s="247"/>
      <c r="E149" s="248"/>
      <c r="F149" s="101" t="s">
        <v>225</v>
      </c>
      <c r="G149" s="101" t="s">
        <v>226</v>
      </c>
      <c r="H149" s="258"/>
      <c r="I149" s="212" t="s">
        <v>44</v>
      </c>
      <c r="J149" s="258"/>
      <c r="K149" s="258"/>
      <c r="M149" s="258"/>
      <c r="N149" s="287"/>
      <c r="O149" s="258"/>
      <c r="P149" s="258"/>
      <c r="Q149" s="258"/>
      <c r="R149" s="258"/>
      <c r="S149" s="258"/>
      <c r="T149" s="101" t="s">
        <v>116</v>
      </c>
      <c r="U149" s="235">
        <f>COUNTIF(H150:S150,"E")/COUNTA(H149:S149)</f>
        <v>1</v>
      </c>
      <c r="V149" s="171">
        <v>0</v>
      </c>
      <c r="W149" s="172" t="s">
        <v>45</v>
      </c>
      <c r="X149" s="239"/>
    </row>
    <row r="150" s="23" customFormat="1" ht="35" customHeight="1" spans="1:24">
      <c r="A150" s="103"/>
      <c r="B150" s="259"/>
      <c r="C150" s="260"/>
      <c r="D150" s="260"/>
      <c r="E150" s="261"/>
      <c r="F150" s="217"/>
      <c r="G150" s="217"/>
      <c r="H150" s="258"/>
      <c r="I150" s="212" t="s">
        <v>32</v>
      </c>
      <c r="J150" s="258"/>
      <c r="K150" s="258"/>
      <c r="M150" s="258"/>
      <c r="N150" s="287"/>
      <c r="O150" s="258"/>
      <c r="P150" s="258"/>
      <c r="Q150" s="258"/>
      <c r="R150" s="258"/>
      <c r="S150" s="258"/>
      <c r="T150" s="217"/>
      <c r="U150" s="237"/>
      <c r="V150" s="176"/>
      <c r="W150" s="241"/>
      <c r="X150" s="242" t="s">
        <v>191</v>
      </c>
    </row>
    <row r="151" s="39" customFormat="1" ht="40" customHeight="1" spans="1:24">
      <c r="A151" s="95">
        <v>4.2</v>
      </c>
      <c r="B151" s="96" t="s">
        <v>182</v>
      </c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245">
        <f>AVERAGE(U152:U174)</f>
        <v>0.875</v>
      </c>
      <c r="V151" s="167">
        <f>SUM(V152:V175)</f>
        <v>73766.17</v>
      </c>
      <c r="W151" s="166"/>
      <c r="X151" s="168"/>
    </row>
    <row r="152" s="23" customFormat="1" ht="35" customHeight="1" spans="1:24">
      <c r="A152" s="97" t="s">
        <v>227</v>
      </c>
      <c r="B152" s="246" t="s">
        <v>228</v>
      </c>
      <c r="C152" s="247"/>
      <c r="D152" s="247"/>
      <c r="E152" s="248"/>
      <c r="F152" s="101" t="s">
        <v>229</v>
      </c>
      <c r="G152" s="101" t="s">
        <v>132</v>
      </c>
      <c r="H152" s="102" t="s">
        <v>44</v>
      </c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69">
        <v>45330</v>
      </c>
      <c r="U152" s="235">
        <f>COUNTIF(H153:S153,"E")/COUNTA(H152:S152)</f>
        <v>1</v>
      </c>
      <c r="V152" s="294">
        <v>0</v>
      </c>
      <c r="W152" s="172" t="s">
        <v>45</v>
      </c>
      <c r="X152" s="236" t="s">
        <v>230</v>
      </c>
    </row>
    <row r="153" s="23" customFormat="1" ht="35" customHeight="1" spans="1:24">
      <c r="A153" s="103"/>
      <c r="B153" s="249"/>
      <c r="C153" s="250"/>
      <c r="D153" s="250"/>
      <c r="E153" s="251"/>
      <c r="F153" s="107"/>
      <c r="G153" s="107"/>
      <c r="H153" s="262" t="s">
        <v>32</v>
      </c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74"/>
      <c r="U153" s="237"/>
      <c r="V153" s="294"/>
      <c r="W153" s="177"/>
      <c r="X153" s="236"/>
    </row>
    <row r="154" s="23" customFormat="1" ht="35" customHeight="1" spans="1:24">
      <c r="A154" s="97" t="s">
        <v>231</v>
      </c>
      <c r="B154" s="263" t="s">
        <v>232</v>
      </c>
      <c r="C154" s="264"/>
      <c r="D154" s="264"/>
      <c r="E154" s="265"/>
      <c r="F154" s="101" t="s">
        <v>233</v>
      </c>
      <c r="G154" s="101" t="s">
        <v>132</v>
      </c>
      <c r="H154" s="108" t="s">
        <v>44</v>
      </c>
      <c r="I154" s="109"/>
      <c r="J154" s="109"/>
      <c r="K154" s="109"/>
      <c r="L154" s="109"/>
      <c r="M154" s="132"/>
      <c r="N154" s="132"/>
      <c r="O154" s="132"/>
      <c r="P154" s="132"/>
      <c r="Q154" s="132"/>
      <c r="R154" s="132"/>
      <c r="S154" s="132"/>
      <c r="T154" s="169">
        <v>45330</v>
      </c>
      <c r="U154" s="235">
        <f t="shared" ref="U154" si="38">COUNTIF(H155:S155,"E")/COUNTA(H154:S154)</f>
        <v>1</v>
      </c>
      <c r="V154" s="294">
        <v>0</v>
      </c>
      <c r="W154" s="172" t="s">
        <v>45</v>
      </c>
      <c r="X154" s="236" t="s">
        <v>234</v>
      </c>
    </row>
    <row r="155" s="23" customFormat="1" ht="35" customHeight="1" spans="1:24">
      <c r="A155" s="103"/>
      <c r="B155" s="266"/>
      <c r="C155" s="267"/>
      <c r="D155" s="267"/>
      <c r="E155" s="268"/>
      <c r="F155" s="107"/>
      <c r="G155" s="107"/>
      <c r="H155" s="131" t="s">
        <v>32</v>
      </c>
      <c r="I155" s="109"/>
      <c r="J155" s="109"/>
      <c r="K155" s="133"/>
      <c r="L155" s="109"/>
      <c r="M155" s="132"/>
      <c r="N155" s="132"/>
      <c r="O155" s="132"/>
      <c r="P155" s="132"/>
      <c r="Q155" s="132"/>
      <c r="R155" s="132"/>
      <c r="S155" s="132"/>
      <c r="T155" s="174"/>
      <c r="U155" s="237"/>
      <c r="V155" s="294"/>
      <c r="W155" s="177"/>
      <c r="X155" s="236"/>
    </row>
    <row r="156" s="23" customFormat="1" ht="35" customHeight="1" spans="1:24">
      <c r="A156" s="97" t="s">
        <v>235</v>
      </c>
      <c r="B156" s="269" t="s">
        <v>236</v>
      </c>
      <c r="C156" s="270"/>
      <c r="D156" s="270"/>
      <c r="E156" s="271"/>
      <c r="F156" s="101" t="s">
        <v>229</v>
      </c>
      <c r="G156" s="101" t="s">
        <v>132</v>
      </c>
      <c r="H156" s="109"/>
      <c r="I156" s="109"/>
      <c r="J156" s="109"/>
      <c r="L156" s="108" t="s">
        <v>44</v>
      </c>
      <c r="M156" s="132"/>
      <c r="N156" s="132"/>
      <c r="O156" s="132"/>
      <c r="P156" s="132"/>
      <c r="Q156" s="132"/>
      <c r="R156" s="132"/>
      <c r="S156" s="132"/>
      <c r="T156" s="169">
        <v>45421</v>
      </c>
      <c r="U156" s="235">
        <f t="shared" ref="U156" si="39">COUNTIF(H157:S157,"E")/COUNTA(H156:S156)</f>
        <v>1</v>
      </c>
      <c r="V156" s="294">
        <v>0</v>
      </c>
      <c r="W156" s="172" t="s">
        <v>237</v>
      </c>
      <c r="X156" s="236" t="s">
        <v>238</v>
      </c>
    </row>
    <row r="157" s="23" customFormat="1" ht="35" customHeight="1" spans="1:24">
      <c r="A157" s="103"/>
      <c r="B157" s="272"/>
      <c r="C157" s="273"/>
      <c r="D157" s="273"/>
      <c r="E157" s="274"/>
      <c r="F157" s="107"/>
      <c r="G157" s="107"/>
      <c r="H157" s="109"/>
      <c r="I157" s="109"/>
      <c r="J157" s="109"/>
      <c r="L157" s="131" t="s">
        <v>32</v>
      </c>
      <c r="M157" s="132"/>
      <c r="N157" s="132"/>
      <c r="O157" s="132"/>
      <c r="P157" s="132"/>
      <c r="Q157" s="132"/>
      <c r="R157" s="132"/>
      <c r="S157" s="132"/>
      <c r="T157" s="174"/>
      <c r="U157" s="237"/>
      <c r="V157" s="294"/>
      <c r="W157" s="177"/>
      <c r="X157" s="236"/>
    </row>
    <row r="158" s="23" customFormat="1" ht="35" customHeight="1" spans="1:24">
      <c r="A158" s="97" t="s">
        <v>239</v>
      </c>
      <c r="B158" s="263" t="s">
        <v>240</v>
      </c>
      <c r="C158" s="264"/>
      <c r="D158" s="264"/>
      <c r="E158" s="265"/>
      <c r="F158" s="101" t="s">
        <v>229</v>
      </c>
      <c r="G158" s="101" t="s">
        <v>132</v>
      </c>
      <c r="H158" s="108" t="s">
        <v>44</v>
      </c>
      <c r="I158" s="108" t="s">
        <v>44</v>
      </c>
      <c r="J158" s="108" t="s">
        <v>44</v>
      </c>
      <c r="K158" s="108" t="s">
        <v>44</v>
      </c>
      <c r="L158" s="108" t="s">
        <v>44</v>
      </c>
      <c r="M158" s="108" t="s">
        <v>44</v>
      </c>
      <c r="N158" s="108" t="s">
        <v>44</v>
      </c>
      <c r="O158" s="108" t="s">
        <v>44</v>
      </c>
      <c r="P158" s="108" t="s">
        <v>44</v>
      </c>
      <c r="Q158" s="108" t="s">
        <v>44</v>
      </c>
      <c r="R158" s="108" t="s">
        <v>44</v>
      </c>
      <c r="S158" s="108" t="s">
        <v>44</v>
      </c>
      <c r="T158" s="101" t="s">
        <v>116</v>
      </c>
      <c r="U158" s="235">
        <f t="shared" ref="U158" si="40">COUNTIF(H159:S159,"E")/COUNTA(H158:S158)</f>
        <v>0.75</v>
      </c>
      <c r="V158" s="294">
        <v>63566.17</v>
      </c>
      <c r="W158" s="172" t="s">
        <v>241</v>
      </c>
      <c r="X158" s="236" t="s">
        <v>242</v>
      </c>
    </row>
    <row r="159" s="23" customFormat="1" ht="35" customHeight="1" spans="1:24">
      <c r="A159" s="103"/>
      <c r="B159" s="266"/>
      <c r="C159" s="267"/>
      <c r="D159" s="267"/>
      <c r="E159" s="268"/>
      <c r="F159" s="107"/>
      <c r="G159" s="107"/>
      <c r="H159" s="131" t="s">
        <v>32</v>
      </c>
      <c r="I159" s="131" t="s">
        <v>32</v>
      </c>
      <c r="J159" s="131" t="s">
        <v>32</v>
      </c>
      <c r="K159" s="131" t="s">
        <v>32</v>
      </c>
      <c r="L159" s="131" t="s">
        <v>32</v>
      </c>
      <c r="M159" s="131" t="s">
        <v>32</v>
      </c>
      <c r="N159" s="131" t="s">
        <v>32</v>
      </c>
      <c r="O159" s="131" t="s">
        <v>32</v>
      </c>
      <c r="P159" s="131" t="s">
        <v>32</v>
      </c>
      <c r="Q159" s="110"/>
      <c r="R159" s="110"/>
      <c r="S159" s="110"/>
      <c r="T159" s="107"/>
      <c r="U159" s="237"/>
      <c r="V159" s="294"/>
      <c r="W159" s="177"/>
      <c r="X159" s="236"/>
    </row>
    <row r="160" s="23" customFormat="1" ht="35" customHeight="1" spans="1:24">
      <c r="A160" s="97" t="s">
        <v>243</v>
      </c>
      <c r="B160" s="263" t="s">
        <v>244</v>
      </c>
      <c r="C160" s="264"/>
      <c r="D160" s="264"/>
      <c r="E160" s="265"/>
      <c r="F160" s="101" t="s">
        <v>233</v>
      </c>
      <c r="G160" s="101" t="s">
        <v>132</v>
      </c>
      <c r="H160" s="109"/>
      <c r="I160" s="109"/>
      <c r="J160" s="109"/>
      <c r="K160" s="109"/>
      <c r="N160" s="108" t="s">
        <v>44</v>
      </c>
      <c r="O160" s="108" t="s">
        <v>44</v>
      </c>
      <c r="P160" s="132"/>
      <c r="Q160" s="132"/>
      <c r="R160" s="132"/>
      <c r="S160" s="132"/>
      <c r="T160" s="169">
        <v>45547</v>
      </c>
      <c r="U160" s="235">
        <f t="shared" ref="U160" si="41">COUNTIF(H161:S161,"E")/COUNTA(H160:S160)</f>
        <v>1</v>
      </c>
      <c r="V160" s="294">
        <v>0</v>
      </c>
      <c r="W160" s="172" t="s">
        <v>245</v>
      </c>
      <c r="X160" s="236" t="s">
        <v>246</v>
      </c>
    </row>
    <row r="161" s="23" customFormat="1" ht="35" customHeight="1" spans="1:24">
      <c r="A161" s="103"/>
      <c r="B161" s="266"/>
      <c r="C161" s="267"/>
      <c r="D161" s="267"/>
      <c r="E161" s="268"/>
      <c r="F161" s="107"/>
      <c r="G161" s="107"/>
      <c r="H161" s="109"/>
      <c r="I161" s="109"/>
      <c r="J161" s="109"/>
      <c r="K161" s="109"/>
      <c r="N161" s="131" t="s">
        <v>32</v>
      </c>
      <c r="O161" s="131" t="s">
        <v>32</v>
      </c>
      <c r="P161" s="132"/>
      <c r="Q161" s="132"/>
      <c r="R161" s="132"/>
      <c r="S161" s="132"/>
      <c r="T161" s="174"/>
      <c r="U161" s="237"/>
      <c r="V161" s="294"/>
      <c r="W161" s="177"/>
      <c r="X161" s="236"/>
    </row>
    <row r="162" s="23" customFormat="1" ht="35" customHeight="1" spans="1:24">
      <c r="A162" s="97" t="s">
        <v>247</v>
      </c>
      <c r="B162" s="263" t="s">
        <v>248</v>
      </c>
      <c r="C162" s="264"/>
      <c r="D162" s="264"/>
      <c r="E162" s="265"/>
      <c r="F162" s="101" t="s">
        <v>233</v>
      </c>
      <c r="G162" s="101" t="s">
        <v>132</v>
      </c>
      <c r="H162" s="102" t="s">
        <v>44</v>
      </c>
      <c r="I162" s="102" t="s">
        <v>44</v>
      </c>
      <c r="J162" s="102" t="s">
        <v>44</v>
      </c>
      <c r="K162" s="102" t="s">
        <v>44</v>
      </c>
      <c r="L162" s="102" t="s">
        <v>44</v>
      </c>
      <c r="M162" s="102" t="s">
        <v>44</v>
      </c>
      <c r="N162" s="102" t="s">
        <v>44</v>
      </c>
      <c r="O162" s="102" t="s">
        <v>44</v>
      </c>
      <c r="P162" s="102" t="s">
        <v>44</v>
      </c>
      <c r="Q162" s="102" t="s">
        <v>44</v>
      </c>
      <c r="R162" s="102" t="s">
        <v>44</v>
      </c>
      <c r="S162" s="102" t="s">
        <v>44</v>
      </c>
      <c r="T162" s="101" t="s">
        <v>116</v>
      </c>
      <c r="U162" s="235">
        <f t="shared" ref="U162" si="42">COUNTIF(H163:S163,"E")/COUNTA(H162:S162)</f>
        <v>0.75</v>
      </c>
      <c r="V162" s="294">
        <v>0</v>
      </c>
      <c r="W162" s="172" t="s">
        <v>249</v>
      </c>
      <c r="X162" s="236" t="s">
        <v>250</v>
      </c>
    </row>
    <row r="163" s="23" customFormat="1" ht="35" customHeight="1" spans="1:24">
      <c r="A163" s="103"/>
      <c r="B163" s="266"/>
      <c r="C163" s="267"/>
      <c r="D163" s="267"/>
      <c r="E163" s="268"/>
      <c r="F163" s="107"/>
      <c r="G163" s="107"/>
      <c r="H163" s="131" t="s">
        <v>32</v>
      </c>
      <c r="I163" s="131" t="s">
        <v>32</v>
      </c>
      <c r="J163" s="131" t="s">
        <v>32</v>
      </c>
      <c r="K163" s="131" t="s">
        <v>32</v>
      </c>
      <c r="L163" s="131" t="s">
        <v>32</v>
      </c>
      <c r="M163" s="131" t="s">
        <v>32</v>
      </c>
      <c r="N163" s="131" t="s">
        <v>32</v>
      </c>
      <c r="O163" s="131" t="s">
        <v>32</v>
      </c>
      <c r="P163" s="131" t="s">
        <v>32</v>
      </c>
      <c r="Q163" s="110"/>
      <c r="R163" s="110"/>
      <c r="S163" s="110"/>
      <c r="T163" s="107"/>
      <c r="U163" s="237"/>
      <c r="V163" s="294"/>
      <c r="W163" s="177"/>
      <c r="X163" s="236"/>
    </row>
    <row r="164" s="23" customFormat="1" ht="35" customHeight="1" spans="1:24">
      <c r="A164" s="97" t="s">
        <v>251</v>
      </c>
      <c r="B164" s="263" t="s">
        <v>252</v>
      </c>
      <c r="C164" s="264"/>
      <c r="D164" s="264"/>
      <c r="E164" s="265"/>
      <c r="F164" s="101" t="s">
        <v>233</v>
      </c>
      <c r="G164" s="101" t="s">
        <v>132</v>
      </c>
      <c r="H164" s="109"/>
      <c r="I164" s="109"/>
      <c r="J164" s="108" t="s">
        <v>44</v>
      </c>
      <c r="K164" s="109"/>
      <c r="L164" s="109"/>
      <c r="M164" s="132"/>
      <c r="N164" s="132"/>
      <c r="O164" s="132"/>
      <c r="P164" s="132"/>
      <c r="Q164" s="132"/>
      <c r="R164" s="132"/>
      <c r="S164" s="132"/>
      <c r="T164" s="169">
        <v>45393</v>
      </c>
      <c r="U164" s="235">
        <f t="shared" ref="U164" si="43">COUNTIF(H165:S165,"E")/COUNTA(H164:S164)</f>
        <v>1</v>
      </c>
      <c r="V164" s="294">
        <v>0</v>
      </c>
      <c r="W164" s="172" t="s">
        <v>45</v>
      </c>
      <c r="X164" s="236" t="s">
        <v>253</v>
      </c>
    </row>
    <row r="165" s="23" customFormat="1" ht="35" customHeight="1" spans="1:24">
      <c r="A165" s="103"/>
      <c r="B165" s="266"/>
      <c r="C165" s="267"/>
      <c r="D165" s="267"/>
      <c r="E165" s="268"/>
      <c r="F165" s="107"/>
      <c r="G165" s="107"/>
      <c r="H165" s="109"/>
      <c r="I165" s="109"/>
      <c r="J165" s="131" t="s">
        <v>32</v>
      </c>
      <c r="K165" s="109"/>
      <c r="L165" s="133"/>
      <c r="M165" s="132"/>
      <c r="N165" s="132"/>
      <c r="O165" s="132"/>
      <c r="P165" s="132"/>
      <c r="Q165" s="132"/>
      <c r="R165" s="132"/>
      <c r="S165" s="132"/>
      <c r="T165" s="174"/>
      <c r="U165" s="237"/>
      <c r="V165" s="294"/>
      <c r="W165" s="177"/>
      <c r="X165" s="236"/>
    </row>
    <row r="166" s="23" customFormat="1" ht="35" customHeight="1" spans="1:24">
      <c r="A166" s="97" t="s">
        <v>254</v>
      </c>
      <c r="B166" s="263" t="s">
        <v>255</v>
      </c>
      <c r="C166" s="264"/>
      <c r="D166" s="264"/>
      <c r="E166" s="265"/>
      <c r="F166" s="101" t="s">
        <v>229</v>
      </c>
      <c r="G166" s="101" t="s">
        <v>132</v>
      </c>
      <c r="H166" s="109"/>
      <c r="I166" s="109"/>
      <c r="J166" s="109"/>
      <c r="K166" s="109"/>
      <c r="M166" s="108" t="s">
        <v>44</v>
      </c>
      <c r="N166" s="132"/>
      <c r="O166" s="132"/>
      <c r="P166" s="132"/>
      <c r="Q166" s="132"/>
      <c r="R166" s="132"/>
      <c r="S166" s="132"/>
      <c r="T166" s="169">
        <v>45456</v>
      </c>
      <c r="U166" s="235">
        <f t="shared" ref="U166" si="44">COUNTIF(H167:S167,"E")/COUNTA(H166:S166)</f>
        <v>1</v>
      </c>
      <c r="V166" s="294">
        <v>10200</v>
      </c>
      <c r="W166" s="172" t="s">
        <v>45</v>
      </c>
      <c r="X166" s="236" t="s">
        <v>256</v>
      </c>
    </row>
    <row r="167" s="23" customFormat="1" ht="35" customHeight="1" spans="1:24">
      <c r="A167" s="103"/>
      <c r="B167" s="266"/>
      <c r="C167" s="267"/>
      <c r="D167" s="267"/>
      <c r="E167" s="268"/>
      <c r="F167" s="107"/>
      <c r="G167" s="107"/>
      <c r="H167" s="109"/>
      <c r="I167" s="109"/>
      <c r="J167" s="109"/>
      <c r="K167" s="109"/>
      <c r="M167" s="131" t="s">
        <v>32</v>
      </c>
      <c r="N167" s="132"/>
      <c r="O167" s="132"/>
      <c r="P167" s="132"/>
      <c r="Q167" s="132"/>
      <c r="R167" s="132"/>
      <c r="S167" s="132"/>
      <c r="T167" s="174"/>
      <c r="U167" s="237"/>
      <c r="V167" s="294"/>
      <c r="W167" s="177"/>
      <c r="X167" s="236"/>
    </row>
    <row r="168" s="23" customFormat="1" ht="35" customHeight="1" spans="1:24">
      <c r="A168" s="97" t="s">
        <v>257</v>
      </c>
      <c r="B168" s="263" t="s">
        <v>258</v>
      </c>
      <c r="C168" s="264"/>
      <c r="D168" s="264"/>
      <c r="E168" s="265"/>
      <c r="F168" s="101" t="s">
        <v>229</v>
      </c>
      <c r="G168" s="101" t="s">
        <v>132</v>
      </c>
      <c r="H168" s="109"/>
      <c r="I168" s="109"/>
      <c r="J168" s="109"/>
      <c r="K168" s="109"/>
      <c r="L168" s="109"/>
      <c r="M168" s="288"/>
      <c r="N168" s="102" t="s">
        <v>44</v>
      </c>
      <c r="O168" s="102" t="s">
        <v>44</v>
      </c>
      <c r="P168" s="102" t="s">
        <v>44</v>
      </c>
      <c r="Q168" s="102" t="s">
        <v>44</v>
      </c>
      <c r="R168" s="102" t="s">
        <v>44</v>
      </c>
      <c r="S168" s="102" t="s">
        <v>44</v>
      </c>
      <c r="T168" s="101" t="s">
        <v>116</v>
      </c>
      <c r="U168" s="235">
        <f t="shared" ref="U168" si="45">COUNTIF(H169:S169,"E")/COUNTA(H168:S168)</f>
        <v>0.5</v>
      </c>
      <c r="V168" s="294">
        <v>0</v>
      </c>
      <c r="W168" s="172" t="s">
        <v>204</v>
      </c>
      <c r="X168" s="236" t="s">
        <v>259</v>
      </c>
    </row>
    <row r="169" s="23" customFormat="1" ht="35" customHeight="1" spans="1:24">
      <c r="A169" s="103"/>
      <c r="B169" s="266"/>
      <c r="C169" s="267"/>
      <c r="D169" s="267"/>
      <c r="E169" s="268"/>
      <c r="F169" s="107"/>
      <c r="G169" s="107"/>
      <c r="H169" s="109"/>
      <c r="I169" s="109"/>
      <c r="J169" s="109"/>
      <c r="K169" s="109"/>
      <c r="L169" s="109"/>
      <c r="M169" s="288"/>
      <c r="N169" s="262" t="s">
        <v>32</v>
      </c>
      <c r="O169" s="262" t="s">
        <v>32</v>
      </c>
      <c r="P169" s="262" t="s">
        <v>32</v>
      </c>
      <c r="Q169" s="288"/>
      <c r="R169" s="288"/>
      <c r="S169" s="288"/>
      <c r="T169" s="107"/>
      <c r="U169" s="237"/>
      <c r="V169" s="294"/>
      <c r="W169" s="177"/>
      <c r="X169" s="236"/>
    </row>
    <row r="170" s="23" customFormat="1" ht="35" customHeight="1" spans="1:24">
      <c r="A170" s="97" t="s">
        <v>260</v>
      </c>
      <c r="B170" s="263" t="s">
        <v>261</v>
      </c>
      <c r="C170" s="264"/>
      <c r="D170" s="264"/>
      <c r="E170" s="265"/>
      <c r="F170" s="101" t="s">
        <v>233</v>
      </c>
      <c r="G170" s="101" t="s">
        <v>132</v>
      </c>
      <c r="H170" s="102" t="s">
        <v>44</v>
      </c>
      <c r="I170" s="102" t="s">
        <v>44</v>
      </c>
      <c r="J170" s="102" t="s">
        <v>44</v>
      </c>
      <c r="K170" s="102" t="s">
        <v>44</v>
      </c>
      <c r="L170" s="102" t="s">
        <v>44</v>
      </c>
      <c r="M170" s="102" t="s">
        <v>44</v>
      </c>
      <c r="N170" s="102" t="s">
        <v>44</v>
      </c>
      <c r="O170" s="102" t="s">
        <v>44</v>
      </c>
      <c r="P170" s="102" t="s">
        <v>44</v>
      </c>
      <c r="Q170" s="102" t="s">
        <v>44</v>
      </c>
      <c r="R170" s="102" t="s">
        <v>44</v>
      </c>
      <c r="S170" s="102" t="s">
        <v>44</v>
      </c>
      <c r="T170" s="101" t="s">
        <v>116</v>
      </c>
      <c r="U170" s="235">
        <f t="shared" ref="U170" si="46">COUNTIF(H171:S171,"E")/COUNTA(H170:S170)</f>
        <v>0.75</v>
      </c>
      <c r="V170" s="294">
        <v>0</v>
      </c>
      <c r="W170" s="172" t="s">
        <v>262</v>
      </c>
      <c r="X170" s="236" t="s">
        <v>263</v>
      </c>
    </row>
    <row r="171" s="23" customFormat="1" ht="35" customHeight="1" spans="1:24">
      <c r="A171" s="103"/>
      <c r="B171" s="266"/>
      <c r="C171" s="267"/>
      <c r="D171" s="267"/>
      <c r="E171" s="268"/>
      <c r="F171" s="107"/>
      <c r="G171" s="107"/>
      <c r="H171" s="131" t="s">
        <v>32</v>
      </c>
      <c r="I171" s="131" t="s">
        <v>32</v>
      </c>
      <c r="J171" s="131" t="s">
        <v>32</v>
      </c>
      <c r="K171" s="131" t="s">
        <v>32</v>
      </c>
      <c r="L171" s="131" t="s">
        <v>32</v>
      </c>
      <c r="M171" s="131" t="s">
        <v>32</v>
      </c>
      <c r="N171" s="131" t="s">
        <v>32</v>
      </c>
      <c r="O171" s="131" t="s">
        <v>32</v>
      </c>
      <c r="P171" s="131" t="s">
        <v>32</v>
      </c>
      <c r="Q171" s="110"/>
      <c r="R171" s="110"/>
      <c r="S171" s="110"/>
      <c r="T171" s="107"/>
      <c r="U171" s="237"/>
      <c r="V171" s="294"/>
      <c r="W171" s="177"/>
      <c r="X171" s="236"/>
    </row>
    <row r="172" s="23" customFormat="1" ht="35" customHeight="1" spans="1:24">
      <c r="A172" s="97" t="s">
        <v>264</v>
      </c>
      <c r="B172" s="263" t="s">
        <v>265</v>
      </c>
      <c r="C172" s="264"/>
      <c r="D172" s="264"/>
      <c r="E172" s="265"/>
      <c r="F172" s="101" t="s">
        <v>233</v>
      </c>
      <c r="G172" s="101" t="s">
        <v>132</v>
      </c>
      <c r="H172" s="102" t="s">
        <v>44</v>
      </c>
      <c r="I172" s="102" t="s">
        <v>44</v>
      </c>
      <c r="J172" s="102" t="s">
        <v>44</v>
      </c>
      <c r="K172" s="102" t="s">
        <v>44</v>
      </c>
      <c r="L172" s="102" t="s">
        <v>44</v>
      </c>
      <c r="M172" s="102" t="s">
        <v>44</v>
      </c>
      <c r="N172" s="102" t="s">
        <v>44</v>
      </c>
      <c r="O172" s="102" t="s">
        <v>44</v>
      </c>
      <c r="P172" s="102" t="s">
        <v>44</v>
      </c>
      <c r="Q172" s="102" t="s">
        <v>44</v>
      </c>
      <c r="R172" s="102" t="s">
        <v>44</v>
      </c>
      <c r="S172" s="102" t="s">
        <v>44</v>
      </c>
      <c r="T172" s="101" t="s">
        <v>116</v>
      </c>
      <c r="U172" s="235">
        <f t="shared" ref="U172" si="47">COUNTIF(H173:S173,"E")/COUNTA(H172:S172)</f>
        <v>0.75</v>
      </c>
      <c r="V172" s="294">
        <v>0</v>
      </c>
      <c r="W172" s="172" t="s">
        <v>266</v>
      </c>
      <c r="X172" s="236" t="s">
        <v>267</v>
      </c>
    </row>
    <row r="173" s="23" customFormat="1" ht="35" customHeight="1" spans="1:24">
      <c r="A173" s="103"/>
      <c r="B173" s="266"/>
      <c r="C173" s="267"/>
      <c r="D173" s="267"/>
      <c r="E173" s="268"/>
      <c r="F173" s="107"/>
      <c r="G173" s="107"/>
      <c r="H173" s="131" t="s">
        <v>32</v>
      </c>
      <c r="I173" s="131" t="s">
        <v>32</v>
      </c>
      <c r="J173" s="131" t="s">
        <v>32</v>
      </c>
      <c r="K173" s="131" t="s">
        <v>32</v>
      </c>
      <c r="L173" s="131" t="s">
        <v>32</v>
      </c>
      <c r="M173" s="131" t="s">
        <v>32</v>
      </c>
      <c r="N173" s="131" t="s">
        <v>32</v>
      </c>
      <c r="O173" s="131" t="s">
        <v>32</v>
      </c>
      <c r="P173" s="131" t="s">
        <v>32</v>
      </c>
      <c r="Q173" s="110"/>
      <c r="R173" s="110"/>
      <c r="S173" s="110"/>
      <c r="T173" s="107"/>
      <c r="U173" s="237"/>
      <c r="V173" s="295"/>
      <c r="W173" s="177"/>
      <c r="X173" s="239"/>
    </row>
    <row r="174" s="23" customFormat="1" ht="35" customHeight="1" spans="1:24">
      <c r="A174" s="97" t="s">
        <v>268</v>
      </c>
      <c r="B174" s="275" t="s">
        <v>269</v>
      </c>
      <c r="C174" s="276"/>
      <c r="D174" s="276"/>
      <c r="E174" s="277"/>
      <c r="F174" s="101" t="s">
        <v>233</v>
      </c>
      <c r="G174" s="101" t="s">
        <v>132</v>
      </c>
      <c r="H174" s="258"/>
      <c r="I174" s="289" t="s">
        <v>44</v>
      </c>
      <c r="J174" s="258"/>
      <c r="K174" s="258"/>
      <c r="L174" s="289" t="s">
        <v>44</v>
      </c>
      <c r="M174" s="290"/>
      <c r="N174" s="290"/>
      <c r="O174" s="289" t="s">
        <v>44</v>
      </c>
      <c r="P174" s="290"/>
      <c r="Q174" s="290"/>
      <c r="R174" s="289" t="s">
        <v>44</v>
      </c>
      <c r="S174" s="290"/>
      <c r="T174" s="101"/>
      <c r="U174" s="235">
        <f>COUNTIF(H175:S175,"E")/COUNTA(H174:S174)</f>
        <v>1</v>
      </c>
      <c r="V174" s="295"/>
      <c r="W174" s="172" t="s">
        <v>45</v>
      </c>
      <c r="X174" s="239"/>
    </row>
    <row r="175" s="23" customFormat="1" ht="35" customHeight="1" spans="1:24">
      <c r="A175" s="213"/>
      <c r="B175" s="278"/>
      <c r="C175" s="279"/>
      <c r="D175" s="279"/>
      <c r="E175" s="280"/>
      <c r="F175" s="107"/>
      <c r="G175" s="107"/>
      <c r="H175" s="258"/>
      <c r="I175" s="291" t="s">
        <v>32</v>
      </c>
      <c r="J175" s="258"/>
      <c r="K175" s="258"/>
      <c r="L175" s="291" t="s">
        <v>32</v>
      </c>
      <c r="M175" s="290"/>
      <c r="N175" s="290"/>
      <c r="O175" s="291" t="s">
        <v>32</v>
      </c>
      <c r="P175" s="290"/>
      <c r="Q175" s="290"/>
      <c r="R175" s="291" t="s">
        <v>32</v>
      </c>
      <c r="S175" s="290"/>
      <c r="T175" s="217"/>
      <c r="U175" s="237"/>
      <c r="V175" s="296">
        <v>0</v>
      </c>
      <c r="W175" s="241"/>
      <c r="X175" s="242" t="s">
        <v>270</v>
      </c>
    </row>
    <row r="176" s="39" customFormat="1" ht="40" customHeight="1" spans="1:24">
      <c r="A176" s="95">
        <v>4.3</v>
      </c>
      <c r="B176" s="96" t="s">
        <v>184</v>
      </c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245">
        <f>AVERAGE(U177:U181)</f>
        <v>0.75</v>
      </c>
      <c r="V176" s="167">
        <f>SUM(V177:V182)</f>
        <v>0</v>
      </c>
      <c r="W176" s="166"/>
      <c r="X176" s="168"/>
    </row>
    <row r="177" s="23" customFormat="1" ht="35" customHeight="1" spans="1:24">
      <c r="A177" s="97" t="s">
        <v>271</v>
      </c>
      <c r="B177" s="246" t="s">
        <v>272</v>
      </c>
      <c r="C177" s="247"/>
      <c r="D177" s="247"/>
      <c r="E177" s="248"/>
      <c r="F177" s="101" t="s">
        <v>69</v>
      </c>
      <c r="G177" s="101" t="s">
        <v>53</v>
      </c>
      <c r="H177" s="108" t="s">
        <v>44</v>
      </c>
      <c r="I177" s="108" t="s">
        <v>44</v>
      </c>
      <c r="J177" s="108" t="s">
        <v>44</v>
      </c>
      <c r="K177" s="108" t="s">
        <v>44</v>
      </c>
      <c r="L177" s="108" t="s">
        <v>44</v>
      </c>
      <c r="M177" s="108" t="s">
        <v>44</v>
      </c>
      <c r="N177" s="108" t="s">
        <v>44</v>
      </c>
      <c r="O177" s="108" t="s">
        <v>44</v>
      </c>
      <c r="P177" s="108" t="s">
        <v>44</v>
      </c>
      <c r="Q177" s="108" t="s">
        <v>44</v>
      </c>
      <c r="R177" s="108" t="s">
        <v>44</v>
      </c>
      <c r="S177" s="108" t="s">
        <v>44</v>
      </c>
      <c r="T177" s="101" t="s">
        <v>116</v>
      </c>
      <c r="U177" s="235">
        <f>COUNTIF(H178:S178,"E")/COUNTA(H177:S177)</f>
        <v>0.75</v>
      </c>
      <c r="V177" s="294">
        <v>0</v>
      </c>
      <c r="W177" s="172" t="s">
        <v>273</v>
      </c>
      <c r="X177" s="236" t="s">
        <v>274</v>
      </c>
    </row>
    <row r="178" s="23" customFormat="1" ht="35" customHeight="1" spans="1:24">
      <c r="A178" s="103"/>
      <c r="B178" s="249"/>
      <c r="C178" s="250"/>
      <c r="D178" s="250"/>
      <c r="E178" s="251"/>
      <c r="F178" s="107"/>
      <c r="G178" s="107"/>
      <c r="H178" s="131" t="s">
        <v>32</v>
      </c>
      <c r="I178" s="131" t="s">
        <v>32</v>
      </c>
      <c r="J178" s="131" t="s">
        <v>32</v>
      </c>
      <c r="K178" s="131" t="s">
        <v>32</v>
      </c>
      <c r="L178" s="131" t="s">
        <v>32</v>
      </c>
      <c r="M178" s="131" t="s">
        <v>32</v>
      </c>
      <c r="N178" s="131" t="s">
        <v>32</v>
      </c>
      <c r="O178" s="131" t="s">
        <v>32</v>
      </c>
      <c r="P178" s="131" t="s">
        <v>32</v>
      </c>
      <c r="Q178" s="110"/>
      <c r="R178" s="110"/>
      <c r="S178" s="110"/>
      <c r="T178" s="107"/>
      <c r="U178" s="237"/>
      <c r="V178" s="294"/>
      <c r="W178" s="177"/>
      <c r="X178" s="236"/>
    </row>
    <row r="179" s="23" customFormat="1" ht="35" customHeight="1" spans="1:24">
      <c r="A179" s="97" t="s">
        <v>275</v>
      </c>
      <c r="B179" s="246" t="s">
        <v>276</v>
      </c>
      <c r="C179" s="247"/>
      <c r="D179" s="247"/>
      <c r="E179" s="248"/>
      <c r="F179" s="101" t="s">
        <v>69</v>
      </c>
      <c r="G179" s="101" t="s">
        <v>53</v>
      </c>
      <c r="H179" s="108" t="s">
        <v>44</v>
      </c>
      <c r="I179" s="108" t="s">
        <v>44</v>
      </c>
      <c r="J179" s="108" t="s">
        <v>44</v>
      </c>
      <c r="K179" s="108" t="s">
        <v>44</v>
      </c>
      <c r="L179" s="108" t="s">
        <v>44</v>
      </c>
      <c r="M179" s="108" t="s">
        <v>44</v>
      </c>
      <c r="N179" s="108" t="s">
        <v>44</v>
      </c>
      <c r="O179" s="108" t="s">
        <v>44</v>
      </c>
      <c r="P179" s="108" t="s">
        <v>44</v>
      </c>
      <c r="Q179" s="108" t="s">
        <v>44</v>
      </c>
      <c r="R179" s="108" t="s">
        <v>44</v>
      </c>
      <c r="S179" s="108" t="s">
        <v>44</v>
      </c>
      <c r="T179" s="101" t="s">
        <v>116</v>
      </c>
      <c r="U179" s="235">
        <f t="shared" ref="U179" si="48">COUNTIF(H180:S180,"E")/COUNTA(H179:S179)</f>
        <v>0.75</v>
      </c>
      <c r="V179" s="294">
        <v>0</v>
      </c>
      <c r="W179" s="172" t="s">
        <v>277</v>
      </c>
      <c r="X179" s="236" t="s">
        <v>278</v>
      </c>
    </row>
    <row r="180" s="23" customFormat="1" ht="35" customHeight="1" spans="1:24">
      <c r="A180" s="103"/>
      <c r="B180" s="249"/>
      <c r="C180" s="250"/>
      <c r="D180" s="250"/>
      <c r="E180" s="251"/>
      <c r="F180" s="107"/>
      <c r="G180" s="107"/>
      <c r="H180" s="131" t="s">
        <v>32</v>
      </c>
      <c r="I180" s="131" t="s">
        <v>32</v>
      </c>
      <c r="J180" s="131" t="s">
        <v>32</v>
      </c>
      <c r="K180" s="131" t="s">
        <v>32</v>
      </c>
      <c r="L180" s="131" t="s">
        <v>32</v>
      </c>
      <c r="M180" s="131" t="s">
        <v>32</v>
      </c>
      <c r="N180" s="131" t="s">
        <v>32</v>
      </c>
      <c r="O180" s="131" t="s">
        <v>32</v>
      </c>
      <c r="P180" s="131" t="s">
        <v>32</v>
      </c>
      <c r="Q180" s="110"/>
      <c r="R180" s="110"/>
      <c r="S180" s="110"/>
      <c r="T180" s="107"/>
      <c r="U180" s="237"/>
      <c r="V180" s="295"/>
      <c r="W180" s="177"/>
      <c r="X180" s="239"/>
    </row>
    <row r="181" s="23" customFormat="1" ht="35" customHeight="1" spans="1:24">
      <c r="A181" s="97" t="s">
        <v>279</v>
      </c>
      <c r="B181" s="246" t="s">
        <v>280</v>
      </c>
      <c r="C181" s="247"/>
      <c r="D181" s="247"/>
      <c r="E181" s="248"/>
      <c r="F181" s="101" t="s">
        <v>69</v>
      </c>
      <c r="G181" s="101" t="s">
        <v>53</v>
      </c>
      <c r="H181" s="281" t="s">
        <v>44</v>
      </c>
      <c r="I181" s="281" t="s">
        <v>44</v>
      </c>
      <c r="J181" s="281" t="s">
        <v>44</v>
      </c>
      <c r="K181" s="281" t="s">
        <v>44</v>
      </c>
      <c r="L181" s="281" t="s">
        <v>44</v>
      </c>
      <c r="M181" s="281" t="s">
        <v>44</v>
      </c>
      <c r="N181" s="281" t="s">
        <v>44</v>
      </c>
      <c r="O181" s="281" t="s">
        <v>44</v>
      </c>
      <c r="P181" s="281" t="s">
        <v>44</v>
      </c>
      <c r="Q181" s="281" t="s">
        <v>44</v>
      </c>
      <c r="R181" s="281" t="s">
        <v>44</v>
      </c>
      <c r="S181" s="281" t="s">
        <v>44</v>
      </c>
      <c r="T181" s="101" t="s">
        <v>116</v>
      </c>
      <c r="U181" s="235">
        <f>COUNTIF(H182:S182,"E")/COUNTA(H181:S181)</f>
        <v>0.75</v>
      </c>
      <c r="V181" s="295"/>
      <c r="W181" s="172" t="s">
        <v>281</v>
      </c>
      <c r="X181" s="239"/>
    </row>
    <row r="182" s="23" customFormat="1" ht="35" customHeight="1" spans="1:24">
      <c r="A182" s="184"/>
      <c r="B182" s="282"/>
      <c r="C182" s="283"/>
      <c r="D182" s="283"/>
      <c r="E182" s="284"/>
      <c r="F182" s="188"/>
      <c r="G182" s="188"/>
      <c r="H182" s="131" t="s">
        <v>32</v>
      </c>
      <c r="I182" s="131" t="s">
        <v>32</v>
      </c>
      <c r="J182" s="131" t="s">
        <v>32</v>
      </c>
      <c r="K182" s="131" t="s">
        <v>32</v>
      </c>
      <c r="L182" s="131" t="s">
        <v>32</v>
      </c>
      <c r="M182" s="131" t="s">
        <v>32</v>
      </c>
      <c r="N182" s="131" t="s">
        <v>32</v>
      </c>
      <c r="O182" s="131" t="s">
        <v>32</v>
      </c>
      <c r="P182" s="131" t="s">
        <v>32</v>
      </c>
      <c r="Q182" s="110"/>
      <c r="R182" s="110"/>
      <c r="S182" s="110"/>
      <c r="T182" s="188"/>
      <c r="U182" s="237"/>
      <c r="V182" s="297">
        <v>0</v>
      </c>
      <c r="W182" s="230"/>
      <c r="X182" s="298" t="s">
        <v>282</v>
      </c>
    </row>
    <row r="183" ht="3" customHeight="1" spans="1:24">
      <c r="A183" s="55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142"/>
      <c r="U183" s="56"/>
      <c r="V183" s="143"/>
      <c r="W183" s="56"/>
      <c r="X183" s="56"/>
    </row>
    <row r="184" s="23" customFormat="1" ht="35" customHeight="1" spans="1:24">
      <c r="A184" s="285" t="s">
        <v>283</v>
      </c>
      <c r="B184" s="286"/>
      <c r="C184" s="286"/>
      <c r="D184" s="218" t="s">
        <v>284</v>
      </c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156"/>
    </row>
    <row r="185" s="23" customFormat="1" ht="25" customHeight="1" spans="1:24">
      <c r="A185" s="115" t="s">
        <v>16</v>
      </c>
      <c r="B185" s="116"/>
      <c r="C185" s="116"/>
      <c r="D185" s="75" t="s">
        <v>17</v>
      </c>
      <c r="E185" s="76" t="s">
        <v>285</v>
      </c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157"/>
    </row>
    <row r="186" s="23" customFormat="1" ht="25" customHeight="1" spans="1:24">
      <c r="A186" s="115"/>
      <c r="B186" s="116"/>
      <c r="C186" s="116"/>
      <c r="D186" s="75" t="s">
        <v>107</v>
      </c>
      <c r="E186" s="76" t="s">
        <v>286</v>
      </c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157"/>
    </row>
    <row r="187" s="23" customFormat="1" ht="25" customHeight="1" spans="1:24">
      <c r="A187" s="117" t="s">
        <v>94</v>
      </c>
      <c r="B187" s="118"/>
      <c r="C187" s="118"/>
      <c r="D187" s="75" t="s">
        <v>17</v>
      </c>
      <c r="E187" s="195">
        <v>1</v>
      </c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157"/>
    </row>
    <row r="188" s="23" customFormat="1" ht="25" customHeight="1" spans="1:24">
      <c r="A188" s="117"/>
      <c r="B188" s="118"/>
      <c r="C188" s="118"/>
      <c r="D188" s="75" t="s">
        <v>107</v>
      </c>
      <c r="E188" s="195">
        <v>1</v>
      </c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157"/>
    </row>
    <row r="189" s="23" customFormat="1" ht="25" customHeight="1" spans="1:24">
      <c r="A189" s="117" t="s">
        <v>19</v>
      </c>
      <c r="B189" s="118"/>
      <c r="C189" s="118"/>
      <c r="D189" s="79" t="s">
        <v>185</v>
      </c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158"/>
    </row>
    <row r="190" s="23" customFormat="1" ht="25" customHeight="1" spans="1:24">
      <c r="A190" s="117"/>
      <c r="B190" s="118"/>
      <c r="C190" s="118"/>
      <c r="D190" s="79" t="s">
        <v>186</v>
      </c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158"/>
    </row>
    <row r="191" s="23" customFormat="1" ht="25" customHeight="1" spans="1:24">
      <c r="A191" s="117" t="s">
        <v>21</v>
      </c>
      <c r="B191" s="118"/>
      <c r="C191" s="118"/>
      <c r="D191" s="121">
        <f>V196+V203</f>
        <v>4045</v>
      </c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82"/>
    </row>
    <row r="192" s="23" customFormat="1" ht="25" customHeight="1" spans="1:24">
      <c r="A192" s="123" t="s">
        <v>22</v>
      </c>
      <c r="B192" s="124"/>
      <c r="C192" s="124"/>
      <c r="D192" s="87">
        <f>AVERAGE(U196,U203)</f>
        <v>0.836458333333333</v>
      </c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160"/>
    </row>
    <row r="193" ht="3" customHeight="1" spans="1:24">
      <c r="A193" s="198"/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232"/>
      <c r="U193" s="199"/>
      <c r="V193" s="233"/>
      <c r="W193" s="199"/>
      <c r="X193" s="234"/>
    </row>
    <row r="194" s="23" customFormat="1" ht="21.75" customHeight="1" spans="1:24">
      <c r="A194" s="89" t="s">
        <v>23</v>
      </c>
      <c r="B194" s="90" t="s">
        <v>24</v>
      </c>
      <c r="C194" s="90"/>
      <c r="D194" s="90"/>
      <c r="E194" s="90"/>
      <c r="F194" s="91" t="s">
        <v>25</v>
      </c>
      <c r="G194" s="90" t="s">
        <v>26</v>
      </c>
      <c r="H194" s="90" t="s">
        <v>27</v>
      </c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1" t="s">
        <v>28</v>
      </c>
      <c r="U194" s="91" t="s">
        <v>29</v>
      </c>
      <c r="V194" s="162" t="s">
        <v>21</v>
      </c>
      <c r="W194" s="90" t="s">
        <v>30</v>
      </c>
      <c r="X194" s="163" t="s">
        <v>31</v>
      </c>
    </row>
    <row r="195" s="23" customFormat="1" ht="16.5" customHeight="1" spans="1:24">
      <c r="A195" s="92"/>
      <c r="B195" s="93"/>
      <c r="C195" s="93"/>
      <c r="D195" s="93"/>
      <c r="E195" s="93"/>
      <c r="F195" s="94"/>
      <c r="G195" s="93"/>
      <c r="H195" s="93" t="s">
        <v>32</v>
      </c>
      <c r="I195" s="93" t="s">
        <v>33</v>
      </c>
      <c r="J195" s="93" t="s">
        <v>34</v>
      </c>
      <c r="K195" s="93" t="s">
        <v>35</v>
      </c>
      <c r="L195" s="93" t="s">
        <v>34</v>
      </c>
      <c r="M195" s="93" t="s">
        <v>36</v>
      </c>
      <c r="N195" s="93" t="s">
        <v>36</v>
      </c>
      <c r="O195" s="93" t="s">
        <v>35</v>
      </c>
      <c r="P195" s="93" t="s">
        <v>37</v>
      </c>
      <c r="Q195" s="93" t="s">
        <v>38</v>
      </c>
      <c r="R195" s="93" t="s">
        <v>39</v>
      </c>
      <c r="S195" s="93" t="s">
        <v>40</v>
      </c>
      <c r="T195" s="94"/>
      <c r="U195" s="94"/>
      <c r="V195" s="164"/>
      <c r="W195" s="93"/>
      <c r="X195" s="165"/>
    </row>
    <row r="196" s="39" customFormat="1" ht="40" customHeight="1" spans="1:24">
      <c r="A196" s="95">
        <v>5.1</v>
      </c>
      <c r="B196" s="96" t="s">
        <v>285</v>
      </c>
      <c r="C196" s="96"/>
      <c r="D196" s="96"/>
      <c r="E196" s="96"/>
      <c r="F196" s="96"/>
      <c r="G196" s="96"/>
      <c r="H196" s="299"/>
      <c r="I196" s="299"/>
      <c r="J196" s="299"/>
      <c r="K196" s="299"/>
      <c r="L196" s="299"/>
      <c r="M196" s="299"/>
      <c r="N196" s="299"/>
      <c r="O196" s="299"/>
      <c r="P196" s="299"/>
      <c r="Q196" s="299"/>
      <c r="R196" s="299"/>
      <c r="S196" s="299"/>
      <c r="T196" s="299"/>
      <c r="U196" s="245">
        <f>AVERAGE(U197:U201)</f>
        <v>0.933333333333333</v>
      </c>
      <c r="V196" s="167">
        <f>SUM(V197:V202)</f>
        <v>0</v>
      </c>
      <c r="W196" s="166"/>
      <c r="X196" s="168"/>
    </row>
    <row r="197" s="23" customFormat="1" ht="35" customHeight="1" spans="1:24">
      <c r="A197" s="97" t="s">
        <v>287</v>
      </c>
      <c r="B197" s="125" t="s">
        <v>288</v>
      </c>
      <c r="C197" s="126"/>
      <c r="D197" s="126"/>
      <c r="E197" s="127"/>
      <c r="F197" s="101" t="s">
        <v>69</v>
      </c>
      <c r="G197" s="101" t="s">
        <v>53</v>
      </c>
      <c r="H197" s="108" t="s">
        <v>44</v>
      </c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69">
        <v>45330</v>
      </c>
      <c r="U197" s="170">
        <f>COUNTIF(H198:S198,"E")/COUNTA(H197:S197)</f>
        <v>1</v>
      </c>
      <c r="V197" s="294">
        <v>0</v>
      </c>
      <c r="W197" s="172" t="s">
        <v>45</v>
      </c>
      <c r="X197" s="236" t="s">
        <v>289</v>
      </c>
    </row>
    <row r="198" s="23" customFormat="1" ht="35" customHeight="1" spans="1:24">
      <c r="A198" s="103"/>
      <c r="B198" s="128"/>
      <c r="C198" s="129"/>
      <c r="D198" s="129"/>
      <c r="E198" s="130"/>
      <c r="F198" s="107"/>
      <c r="G198" s="107"/>
      <c r="H198" s="131" t="s">
        <v>32</v>
      </c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74"/>
      <c r="U198" s="175"/>
      <c r="V198" s="294"/>
      <c r="W198" s="177"/>
      <c r="X198" s="236"/>
    </row>
    <row r="199" s="23" customFormat="1" ht="35" customHeight="1" spans="1:24">
      <c r="A199" s="97" t="s">
        <v>290</v>
      </c>
      <c r="B199" s="125" t="s">
        <v>291</v>
      </c>
      <c r="C199" s="126"/>
      <c r="D199" s="126"/>
      <c r="E199" s="127"/>
      <c r="F199" s="101" t="s">
        <v>65</v>
      </c>
      <c r="G199" s="101" t="s">
        <v>53</v>
      </c>
      <c r="H199" s="108" t="s">
        <v>44</v>
      </c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69">
        <v>45330</v>
      </c>
      <c r="U199" s="170">
        <f t="shared" ref="U199" si="49">COUNTIF(H200:S200,"E")/COUNTA(H199:S199)</f>
        <v>1</v>
      </c>
      <c r="V199" s="294">
        <v>0</v>
      </c>
      <c r="W199" s="172" t="s">
        <v>45</v>
      </c>
      <c r="X199" s="236" t="s">
        <v>292</v>
      </c>
    </row>
    <row r="200" s="23" customFormat="1" ht="35" customHeight="1" spans="1:24">
      <c r="A200" s="103"/>
      <c r="B200" s="128"/>
      <c r="C200" s="129"/>
      <c r="D200" s="129"/>
      <c r="E200" s="130"/>
      <c r="F200" s="107"/>
      <c r="G200" s="107"/>
      <c r="H200" s="300" t="s">
        <v>32</v>
      </c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74"/>
      <c r="U200" s="175"/>
      <c r="V200" s="295"/>
      <c r="W200" s="177"/>
      <c r="X200" s="239"/>
    </row>
    <row r="201" s="23" customFormat="1" ht="35" customHeight="1" spans="1:24">
      <c r="A201" s="97" t="s">
        <v>293</v>
      </c>
      <c r="B201" s="263" t="s">
        <v>294</v>
      </c>
      <c r="C201" s="264"/>
      <c r="D201" s="264"/>
      <c r="E201" s="265"/>
      <c r="F201" s="101" t="s">
        <v>69</v>
      </c>
      <c r="G201" s="101" t="s">
        <v>53</v>
      </c>
      <c r="H201" s="301"/>
      <c r="I201" s="212" t="s">
        <v>44</v>
      </c>
      <c r="J201" s="212" t="s">
        <v>44</v>
      </c>
      <c r="K201" s="212" t="s">
        <v>44</v>
      </c>
      <c r="L201" s="212" t="s">
        <v>44</v>
      </c>
      <c r="M201" s="212" t="s">
        <v>44</v>
      </c>
      <c r="N201" s="212" t="s">
        <v>44</v>
      </c>
      <c r="O201" s="212" t="s">
        <v>44</v>
      </c>
      <c r="P201" s="212" t="s">
        <v>44</v>
      </c>
      <c r="Q201" s="212" t="s">
        <v>44</v>
      </c>
      <c r="R201" s="301"/>
      <c r="S201" s="212" t="s">
        <v>44</v>
      </c>
      <c r="T201" s="169" t="s">
        <v>116</v>
      </c>
      <c r="U201" s="170">
        <f>COUNTIF(H202:S202,"E")/COUNTA(H201:S201)</f>
        <v>0.8</v>
      </c>
      <c r="V201" s="295"/>
      <c r="W201" s="172" t="s">
        <v>190</v>
      </c>
      <c r="X201" s="239"/>
    </row>
    <row r="202" s="23" customFormat="1" ht="35" customHeight="1" spans="1:24">
      <c r="A202" s="213"/>
      <c r="B202" s="302"/>
      <c r="C202" s="303"/>
      <c r="D202" s="303"/>
      <c r="E202" s="304"/>
      <c r="F202" s="217"/>
      <c r="G202" s="217"/>
      <c r="H202" s="301"/>
      <c r="I202" s="314" t="s">
        <v>32</v>
      </c>
      <c r="J202" s="314" t="s">
        <v>32</v>
      </c>
      <c r="K202" s="314" t="s">
        <v>32</v>
      </c>
      <c r="L202" s="314" t="s">
        <v>32</v>
      </c>
      <c r="M202" s="314" t="s">
        <v>32</v>
      </c>
      <c r="N202" s="314" t="s">
        <v>32</v>
      </c>
      <c r="O202" s="314" t="s">
        <v>32</v>
      </c>
      <c r="P202" s="314" t="s">
        <v>32</v>
      </c>
      <c r="Q202" s="301"/>
      <c r="R202" s="301"/>
      <c r="S202" s="301"/>
      <c r="T202" s="240"/>
      <c r="U202" s="175"/>
      <c r="V202" s="296">
        <v>0</v>
      </c>
      <c r="W202" s="241"/>
      <c r="X202" s="242" t="s">
        <v>191</v>
      </c>
    </row>
    <row r="203" s="39" customFormat="1" ht="40" customHeight="1" spans="1:24">
      <c r="A203" s="95">
        <v>5.2</v>
      </c>
      <c r="B203" s="96" t="s">
        <v>286</v>
      </c>
      <c r="C203" s="96"/>
      <c r="D203" s="96"/>
      <c r="E203" s="96"/>
      <c r="F203" s="96"/>
      <c r="G203" s="96"/>
      <c r="H203" s="299"/>
      <c r="I203" s="299"/>
      <c r="J203" s="299"/>
      <c r="K203" s="299"/>
      <c r="L203" s="299"/>
      <c r="M203" s="299"/>
      <c r="N203" s="299"/>
      <c r="O203" s="299"/>
      <c r="P203" s="299"/>
      <c r="Q203" s="299"/>
      <c r="R203" s="299"/>
      <c r="S203" s="299"/>
      <c r="T203" s="299"/>
      <c r="U203" s="245">
        <f>AVERAGE(U204:U218)</f>
        <v>0.739583333333333</v>
      </c>
      <c r="V203" s="167">
        <f>SUM(V204:V218)</f>
        <v>4045</v>
      </c>
      <c r="W203" s="166"/>
      <c r="X203" s="168"/>
    </row>
    <row r="204" s="23" customFormat="1" ht="35" customHeight="1" spans="1:24">
      <c r="A204" s="97" t="s">
        <v>295</v>
      </c>
      <c r="B204" s="305" t="s">
        <v>296</v>
      </c>
      <c r="C204" s="306"/>
      <c r="D204" s="306"/>
      <c r="E204" s="307"/>
      <c r="F204" s="101" t="s">
        <v>69</v>
      </c>
      <c r="G204" s="101" t="s">
        <v>53</v>
      </c>
      <c r="H204" s="109"/>
      <c r="I204" s="212" t="s">
        <v>44</v>
      </c>
      <c r="K204" s="212" t="s">
        <v>44</v>
      </c>
      <c r="L204" s="212" t="s">
        <v>44</v>
      </c>
      <c r="M204" s="110"/>
      <c r="N204" s="110"/>
      <c r="O204" s="110"/>
      <c r="P204" s="110"/>
      <c r="Q204" s="212" t="s">
        <v>44</v>
      </c>
      <c r="R204" s="110"/>
      <c r="S204" s="109"/>
      <c r="T204" s="169">
        <v>45603</v>
      </c>
      <c r="U204" s="235">
        <f>COUNTIF(H205:S205,"E")/COUNTA(H204:S204)</f>
        <v>0.75</v>
      </c>
      <c r="V204" s="316">
        <v>0</v>
      </c>
      <c r="W204" s="172" t="s">
        <v>190</v>
      </c>
      <c r="X204" s="236" t="s">
        <v>297</v>
      </c>
    </row>
    <row r="205" s="23" customFormat="1" ht="35" customHeight="1" spans="1:24">
      <c r="A205" s="103"/>
      <c r="B205" s="308"/>
      <c r="C205" s="309"/>
      <c r="D205" s="309"/>
      <c r="E205" s="310"/>
      <c r="F205" s="107"/>
      <c r="G205" s="107"/>
      <c r="H205" s="109"/>
      <c r="I205" s="300" t="s">
        <v>32</v>
      </c>
      <c r="K205" s="300" t="s">
        <v>32</v>
      </c>
      <c r="L205" s="300" t="s">
        <v>32</v>
      </c>
      <c r="M205" s="110"/>
      <c r="N205" s="110"/>
      <c r="O205" s="110"/>
      <c r="P205" s="110"/>
      <c r="Q205" s="301"/>
      <c r="R205" s="110"/>
      <c r="S205" s="109"/>
      <c r="T205" s="174"/>
      <c r="U205" s="237"/>
      <c r="V205" s="317"/>
      <c r="W205" s="177"/>
      <c r="X205" s="236"/>
    </row>
    <row r="206" s="23" customFormat="1" ht="35" customHeight="1" spans="1:24">
      <c r="A206" s="97" t="s">
        <v>298</v>
      </c>
      <c r="B206" s="246" t="s">
        <v>299</v>
      </c>
      <c r="C206" s="247"/>
      <c r="D206" s="247"/>
      <c r="E206" s="248"/>
      <c r="F206" s="101" t="s">
        <v>69</v>
      </c>
      <c r="G206" s="101" t="s">
        <v>53</v>
      </c>
      <c r="H206" s="110"/>
      <c r="I206" s="110"/>
      <c r="K206" s="109"/>
      <c r="L206" s="108" t="s">
        <v>44</v>
      </c>
      <c r="M206" s="109"/>
      <c r="N206" s="109"/>
      <c r="O206" s="108" t="s">
        <v>44</v>
      </c>
      <c r="P206" s="109"/>
      <c r="Q206" s="212" t="s">
        <v>44</v>
      </c>
      <c r="R206" s="108" t="s">
        <v>44</v>
      </c>
      <c r="S206" s="110"/>
      <c r="T206" s="169" t="s">
        <v>116</v>
      </c>
      <c r="U206" s="235">
        <f t="shared" ref="U206" si="50">COUNTIF(H207:S207,"E")/COUNTA(H206:S206)</f>
        <v>0.5</v>
      </c>
      <c r="V206" s="171">
        <v>0</v>
      </c>
      <c r="W206" s="172" t="s">
        <v>300</v>
      </c>
      <c r="X206" s="236" t="s">
        <v>301</v>
      </c>
    </row>
    <row r="207" s="23" customFormat="1" ht="35" customHeight="1" spans="1:24">
      <c r="A207" s="103"/>
      <c r="B207" s="249"/>
      <c r="C207" s="250"/>
      <c r="D207" s="250"/>
      <c r="E207" s="251"/>
      <c r="F207" s="107"/>
      <c r="G207" s="107"/>
      <c r="H207" s="110"/>
      <c r="I207" s="110"/>
      <c r="K207" s="109"/>
      <c r="L207" s="131" t="s">
        <v>32</v>
      </c>
      <c r="M207" s="109"/>
      <c r="N207" s="133"/>
      <c r="O207" s="131" t="s">
        <v>32</v>
      </c>
      <c r="P207" s="109"/>
      <c r="Q207" s="292"/>
      <c r="R207" s="110"/>
      <c r="S207" s="110"/>
      <c r="T207" s="174"/>
      <c r="U207" s="237"/>
      <c r="V207" s="176"/>
      <c r="W207" s="177"/>
      <c r="X207" s="236"/>
    </row>
    <row r="208" s="23" customFormat="1" ht="35" customHeight="1" spans="1:24">
      <c r="A208" s="97" t="s">
        <v>302</v>
      </c>
      <c r="B208" s="246" t="s">
        <v>303</v>
      </c>
      <c r="C208" s="247"/>
      <c r="D208" s="247"/>
      <c r="E208" s="248"/>
      <c r="F208" s="101" t="s">
        <v>304</v>
      </c>
      <c r="G208" s="101" t="s">
        <v>305</v>
      </c>
      <c r="H208" s="108" t="s">
        <v>44</v>
      </c>
      <c r="I208" s="315"/>
      <c r="K208" s="108" t="s">
        <v>44</v>
      </c>
      <c r="L208" s="315"/>
      <c r="M208" s="315"/>
      <c r="O208" s="315"/>
      <c r="P208" s="315"/>
      <c r="Q208" s="108" t="s">
        <v>44</v>
      </c>
      <c r="R208" s="315"/>
      <c r="S208" s="315"/>
      <c r="T208" s="179">
        <v>45610</v>
      </c>
      <c r="U208" s="235">
        <f t="shared" ref="U208" si="51">COUNTIF(H209:S209,"E")/COUNTA(H208:S208)</f>
        <v>0.666666666666667</v>
      </c>
      <c r="V208" s="171">
        <v>3478</v>
      </c>
      <c r="W208" s="172" t="s">
        <v>45</v>
      </c>
      <c r="X208" s="236" t="s">
        <v>306</v>
      </c>
    </row>
    <row r="209" s="23" customFormat="1" ht="35" customHeight="1" spans="1:24">
      <c r="A209" s="103"/>
      <c r="B209" s="249"/>
      <c r="C209" s="250"/>
      <c r="D209" s="250"/>
      <c r="E209" s="251"/>
      <c r="F209" s="107"/>
      <c r="G209" s="107"/>
      <c r="H209" s="131" t="s">
        <v>32</v>
      </c>
      <c r="I209" s="315"/>
      <c r="K209" s="131" t="s">
        <v>32</v>
      </c>
      <c r="L209" s="315"/>
      <c r="M209" s="315"/>
      <c r="O209" s="315"/>
      <c r="P209" s="315"/>
      <c r="Q209" s="110"/>
      <c r="R209" s="315"/>
      <c r="S209" s="315"/>
      <c r="T209" s="180"/>
      <c r="U209" s="237"/>
      <c r="V209" s="176"/>
      <c r="W209" s="177"/>
      <c r="X209" s="236"/>
    </row>
    <row r="210" s="23" customFormat="1" ht="35" customHeight="1" spans="1:24">
      <c r="A210" s="97" t="s">
        <v>307</v>
      </c>
      <c r="B210" s="305" t="s">
        <v>308</v>
      </c>
      <c r="C210" s="306"/>
      <c r="D210" s="306"/>
      <c r="E210" s="307"/>
      <c r="F210" s="101" t="s">
        <v>69</v>
      </c>
      <c r="G210" s="101" t="s">
        <v>53</v>
      </c>
      <c r="H210" s="110"/>
      <c r="I210" s="110"/>
      <c r="J210" s="110"/>
      <c r="K210" s="110"/>
      <c r="L210" s="108" t="s">
        <v>44</v>
      </c>
      <c r="M210" s="110"/>
      <c r="N210" s="110"/>
      <c r="O210" s="110"/>
      <c r="P210" s="110"/>
      <c r="Q210" s="110"/>
      <c r="R210" s="110"/>
      <c r="S210" s="110"/>
      <c r="T210" s="292" t="s">
        <v>116</v>
      </c>
      <c r="U210" s="235">
        <f t="shared" ref="U210" si="52">COUNTIF(H211:S211,"E")/COUNTA(H210:S210)</f>
        <v>1</v>
      </c>
      <c r="V210" s="171">
        <v>567</v>
      </c>
      <c r="W210" s="172" t="s">
        <v>45</v>
      </c>
      <c r="X210" s="236" t="s">
        <v>309</v>
      </c>
    </row>
    <row r="211" s="23" customFormat="1" ht="35" customHeight="1" spans="1:24">
      <c r="A211" s="103"/>
      <c r="B211" s="308"/>
      <c r="C211" s="309"/>
      <c r="D211" s="309"/>
      <c r="E211" s="310"/>
      <c r="F211" s="107"/>
      <c r="G211" s="107"/>
      <c r="H211" s="110"/>
      <c r="I211" s="110"/>
      <c r="J211" s="110"/>
      <c r="K211" s="110"/>
      <c r="L211" s="131" t="s">
        <v>32</v>
      </c>
      <c r="M211" s="110"/>
      <c r="N211" s="110"/>
      <c r="O211" s="110"/>
      <c r="P211" s="110"/>
      <c r="Q211" s="110"/>
      <c r="R211" s="110"/>
      <c r="S211" s="110"/>
      <c r="T211" s="293"/>
      <c r="U211" s="237"/>
      <c r="V211" s="176"/>
      <c r="W211" s="177"/>
      <c r="X211" s="236"/>
    </row>
    <row r="212" s="23" customFormat="1" ht="35" customHeight="1" spans="1:24">
      <c r="A212" s="97" t="s">
        <v>310</v>
      </c>
      <c r="B212" s="246" t="s">
        <v>311</v>
      </c>
      <c r="C212" s="247"/>
      <c r="D212" s="247"/>
      <c r="E212" s="248"/>
      <c r="F212" s="101" t="s">
        <v>69</v>
      </c>
      <c r="G212" s="101" t="s">
        <v>53</v>
      </c>
      <c r="H212" s="108" t="s">
        <v>44</v>
      </c>
      <c r="I212" s="108" t="s">
        <v>44</v>
      </c>
      <c r="J212" s="108" t="s">
        <v>44</v>
      </c>
      <c r="K212" s="108" t="s">
        <v>44</v>
      </c>
      <c r="L212" s="108" t="s">
        <v>44</v>
      </c>
      <c r="M212" s="108" t="s">
        <v>44</v>
      </c>
      <c r="N212" s="108" t="s">
        <v>44</v>
      </c>
      <c r="O212" s="108" t="s">
        <v>44</v>
      </c>
      <c r="P212" s="108" t="s">
        <v>44</v>
      </c>
      <c r="Q212" s="108" t="s">
        <v>44</v>
      </c>
      <c r="R212" s="108" t="s">
        <v>44</v>
      </c>
      <c r="S212" s="108" t="s">
        <v>44</v>
      </c>
      <c r="T212" s="169" t="s">
        <v>116</v>
      </c>
      <c r="U212" s="235">
        <f t="shared" ref="U212" si="53">COUNTIF(H213:S213,"E")/COUNTA(H212:S212)</f>
        <v>0.75</v>
      </c>
      <c r="V212" s="171">
        <v>0</v>
      </c>
      <c r="W212" s="172" t="s">
        <v>45</v>
      </c>
      <c r="X212" s="236" t="s">
        <v>312</v>
      </c>
    </row>
    <row r="213" s="23" customFormat="1" ht="35" customHeight="1" spans="1:24">
      <c r="A213" s="103"/>
      <c r="B213" s="249"/>
      <c r="C213" s="250"/>
      <c r="D213" s="250"/>
      <c r="E213" s="251"/>
      <c r="F213" s="107"/>
      <c r="G213" s="107"/>
      <c r="H213" s="311" t="s">
        <v>32</v>
      </c>
      <c r="I213" s="311" t="s">
        <v>32</v>
      </c>
      <c r="J213" s="311" t="s">
        <v>32</v>
      </c>
      <c r="K213" s="311" t="s">
        <v>32</v>
      </c>
      <c r="L213" s="311" t="s">
        <v>32</v>
      </c>
      <c r="M213" s="311" t="s">
        <v>32</v>
      </c>
      <c r="N213" s="311" t="s">
        <v>32</v>
      </c>
      <c r="O213" s="311" t="s">
        <v>32</v>
      </c>
      <c r="P213" s="311" t="s">
        <v>32</v>
      </c>
      <c r="Q213" s="227"/>
      <c r="R213" s="227"/>
      <c r="S213" s="227"/>
      <c r="T213" s="174"/>
      <c r="U213" s="237"/>
      <c r="V213" s="176"/>
      <c r="W213" s="177"/>
      <c r="X213" s="236"/>
    </row>
    <row r="214" s="23" customFormat="1" ht="35" customHeight="1" spans="1:24">
      <c r="A214" s="97" t="s">
        <v>313</v>
      </c>
      <c r="B214" s="246" t="s">
        <v>314</v>
      </c>
      <c r="C214" s="247"/>
      <c r="D214" s="247"/>
      <c r="E214" s="248"/>
      <c r="F214" s="101" t="s">
        <v>69</v>
      </c>
      <c r="G214" s="101" t="s">
        <v>53</v>
      </c>
      <c r="H214" s="108" t="s">
        <v>44</v>
      </c>
      <c r="I214" s="108" t="s">
        <v>44</v>
      </c>
      <c r="J214" s="108" t="s">
        <v>44</v>
      </c>
      <c r="K214" s="108" t="s">
        <v>44</v>
      </c>
      <c r="L214" s="108" t="s">
        <v>44</v>
      </c>
      <c r="M214" s="108" t="s">
        <v>44</v>
      </c>
      <c r="N214" s="108" t="s">
        <v>44</v>
      </c>
      <c r="O214" s="108" t="s">
        <v>44</v>
      </c>
      <c r="P214" s="108" t="s">
        <v>44</v>
      </c>
      <c r="Q214" s="108" t="s">
        <v>44</v>
      </c>
      <c r="R214" s="108" t="s">
        <v>44</v>
      </c>
      <c r="S214" s="108" t="s">
        <v>44</v>
      </c>
      <c r="T214" s="169" t="s">
        <v>116</v>
      </c>
      <c r="U214" s="235">
        <f t="shared" ref="U214" si="54">COUNTIF(H215:S215,"E")/COUNTA(H214:S214)</f>
        <v>0.75</v>
      </c>
      <c r="V214" s="171">
        <v>0</v>
      </c>
      <c r="W214" s="172" t="s">
        <v>45</v>
      </c>
      <c r="X214" s="236" t="s">
        <v>315</v>
      </c>
    </row>
    <row r="215" s="23" customFormat="1" ht="35" customHeight="1" spans="1:24">
      <c r="A215" s="103"/>
      <c r="B215" s="249"/>
      <c r="C215" s="250"/>
      <c r="D215" s="250"/>
      <c r="E215" s="251"/>
      <c r="F215" s="107"/>
      <c r="G215" s="107"/>
      <c r="H215" s="311" t="s">
        <v>32</v>
      </c>
      <c r="I215" s="311" t="s">
        <v>32</v>
      </c>
      <c r="J215" s="311" t="s">
        <v>32</v>
      </c>
      <c r="K215" s="311" t="s">
        <v>32</v>
      </c>
      <c r="L215" s="311" t="s">
        <v>32</v>
      </c>
      <c r="M215" s="311" t="s">
        <v>32</v>
      </c>
      <c r="N215" s="311" t="s">
        <v>32</v>
      </c>
      <c r="O215" s="311" t="s">
        <v>32</v>
      </c>
      <c r="P215" s="311" t="s">
        <v>32</v>
      </c>
      <c r="Q215" s="227"/>
      <c r="R215" s="227"/>
      <c r="S215" s="227"/>
      <c r="T215" s="174"/>
      <c r="U215" s="237"/>
      <c r="V215" s="176"/>
      <c r="W215" s="177"/>
      <c r="X215" s="236"/>
    </row>
    <row r="216" s="23" customFormat="1" ht="35" customHeight="1" spans="1:24">
      <c r="A216" s="97" t="s">
        <v>316</v>
      </c>
      <c r="B216" s="246" t="s">
        <v>317</v>
      </c>
      <c r="C216" s="247"/>
      <c r="D216" s="247"/>
      <c r="E216" s="248"/>
      <c r="F216" s="101" t="s">
        <v>69</v>
      </c>
      <c r="G216" s="101" t="s">
        <v>53</v>
      </c>
      <c r="H216" s="108" t="s">
        <v>44</v>
      </c>
      <c r="I216" s="108" t="s">
        <v>44</v>
      </c>
      <c r="J216" s="108" t="s">
        <v>44</v>
      </c>
      <c r="K216" s="108" t="s">
        <v>44</v>
      </c>
      <c r="L216" s="108" t="s">
        <v>44</v>
      </c>
      <c r="M216" s="108" t="s">
        <v>44</v>
      </c>
      <c r="N216" s="108" t="s">
        <v>44</v>
      </c>
      <c r="O216" s="108" t="s">
        <v>44</v>
      </c>
      <c r="P216" s="108" t="s">
        <v>44</v>
      </c>
      <c r="Q216" s="108" t="s">
        <v>44</v>
      </c>
      <c r="R216" s="108" t="s">
        <v>44</v>
      </c>
      <c r="S216" s="108" t="s">
        <v>44</v>
      </c>
      <c r="T216" s="169" t="s">
        <v>116</v>
      </c>
      <c r="U216" s="235">
        <f t="shared" ref="U216" si="55">COUNTIF(H217:S217,"E")/COUNTA(H216:S216)</f>
        <v>0.75</v>
      </c>
      <c r="V216" s="171">
        <v>0</v>
      </c>
      <c r="W216" s="172" t="s">
        <v>45</v>
      </c>
      <c r="X216" s="236" t="s">
        <v>318</v>
      </c>
    </row>
    <row r="217" s="23" customFormat="1" ht="35" customHeight="1" spans="1:24">
      <c r="A217" s="103"/>
      <c r="B217" s="249"/>
      <c r="C217" s="250"/>
      <c r="D217" s="250"/>
      <c r="E217" s="251"/>
      <c r="F217" s="107"/>
      <c r="G217" s="107"/>
      <c r="H217" s="311" t="s">
        <v>32</v>
      </c>
      <c r="I217" s="311" t="s">
        <v>32</v>
      </c>
      <c r="J217" s="311" t="s">
        <v>32</v>
      </c>
      <c r="K217" s="311" t="s">
        <v>32</v>
      </c>
      <c r="L217" s="311" t="s">
        <v>32</v>
      </c>
      <c r="M217" s="311" t="s">
        <v>32</v>
      </c>
      <c r="N217" s="311" t="s">
        <v>32</v>
      </c>
      <c r="O217" s="311" t="s">
        <v>32</v>
      </c>
      <c r="P217" s="311" t="s">
        <v>32</v>
      </c>
      <c r="Q217" s="227"/>
      <c r="R217" s="227"/>
      <c r="S217" s="227"/>
      <c r="T217" s="174"/>
      <c r="U217" s="237"/>
      <c r="V217" s="176"/>
      <c r="W217" s="177"/>
      <c r="X217" s="239"/>
    </row>
    <row r="218" s="23" customFormat="1" ht="35" customHeight="1" spans="1:24">
      <c r="A218" s="97" t="s">
        <v>319</v>
      </c>
      <c r="B218" s="246" t="s">
        <v>320</v>
      </c>
      <c r="C218" s="247"/>
      <c r="D218" s="247"/>
      <c r="E218" s="248"/>
      <c r="F218" s="101" t="s">
        <v>69</v>
      </c>
      <c r="G218" s="101"/>
      <c r="H218" s="281" t="s">
        <v>44</v>
      </c>
      <c r="I218" s="281" t="s">
        <v>44</v>
      </c>
      <c r="J218" s="281" t="s">
        <v>44</v>
      </c>
      <c r="K218" s="281" t="s">
        <v>44</v>
      </c>
      <c r="L218" s="281" t="s">
        <v>44</v>
      </c>
      <c r="M218" s="281" t="s">
        <v>44</v>
      </c>
      <c r="N218" s="281" t="s">
        <v>44</v>
      </c>
      <c r="O218" s="281" t="s">
        <v>44</v>
      </c>
      <c r="P218" s="281" t="s">
        <v>44</v>
      </c>
      <c r="Q218" s="281" t="s">
        <v>44</v>
      </c>
      <c r="R218" s="281" t="s">
        <v>44</v>
      </c>
      <c r="S218" s="281" t="s">
        <v>44</v>
      </c>
      <c r="T218" s="169" t="s">
        <v>116</v>
      </c>
      <c r="U218" s="235">
        <f t="shared" ref="U218" si="56">COUNTIF(H219:S219,"E")/COUNTA(H218:S218)</f>
        <v>0.75</v>
      </c>
      <c r="V218" s="171">
        <v>0</v>
      </c>
      <c r="W218" s="172" t="s">
        <v>45</v>
      </c>
      <c r="X218" s="239"/>
    </row>
    <row r="219" s="23" customFormat="1" ht="35" customHeight="1" spans="1:24">
      <c r="A219" s="184"/>
      <c r="B219" s="282"/>
      <c r="C219" s="283"/>
      <c r="D219" s="283"/>
      <c r="E219" s="284"/>
      <c r="F219" s="188"/>
      <c r="G219" s="312" t="s">
        <v>53</v>
      </c>
      <c r="H219" s="311" t="s">
        <v>32</v>
      </c>
      <c r="I219" s="311" t="s">
        <v>32</v>
      </c>
      <c r="J219" s="311" t="s">
        <v>32</v>
      </c>
      <c r="K219" s="311" t="s">
        <v>32</v>
      </c>
      <c r="L219" s="311" t="s">
        <v>32</v>
      </c>
      <c r="M219" s="311" t="s">
        <v>32</v>
      </c>
      <c r="N219" s="311" t="s">
        <v>32</v>
      </c>
      <c r="O219" s="311" t="s">
        <v>32</v>
      </c>
      <c r="P219" s="311" t="s">
        <v>32</v>
      </c>
      <c r="Q219" s="227"/>
      <c r="R219" s="227"/>
      <c r="S219" s="227"/>
      <c r="T219" s="318"/>
      <c r="U219" s="237"/>
      <c r="V219" s="229"/>
      <c r="W219" s="230"/>
      <c r="X219" s="298" t="s">
        <v>321</v>
      </c>
    </row>
    <row r="220" ht="3" customHeight="1" spans="1:24">
      <c r="A220" s="55"/>
      <c r="B220" s="56"/>
      <c r="C220" s="56"/>
      <c r="D220" s="56"/>
      <c r="E220" s="56"/>
      <c r="F220" s="56"/>
      <c r="G220" s="56"/>
      <c r="H220" s="56"/>
      <c r="I220" s="311" t="s">
        <v>32</v>
      </c>
      <c r="J220" s="311" t="s">
        <v>32</v>
      </c>
      <c r="K220" s="311" t="s">
        <v>32</v>
      </c>
      <c r="L220" s="311" t="s">
        <v>32</v>
      </c>
      <c r="M220" s="311" t="s">
        <v>32</v>
      </c>
      <c r="N220" s="311" t="s">
        <v>32</v>
      </c>
      <c r="O220" s="311" t="s">
        <v>32</v>
      </c>
      <c r="P220" s="311" t="s">
        <v>32</v>
      </c>
      <c r="Q220" s="56"/>
      <c r="R220" s="56"/>
      <c r="S220" s="56"/>
      <c r="T220" s="142"/>
      <c r="U220" s="56"/>
      <c r="V220" s="143"/>
      <c r="W220" s="56"/>
      <c r="X220" s="56"/>
    </row>
    <row r="221" s="23" customFormat="1" ht="25" customHeight="1" spans="1:24">
      <c r="A221" s="113" t="s">
        <v>322</v>
      </c>
      <c r="B221" s="114"/>
      <c r="C221" s="114"/>
      <c r="D221" s="218" t="s">
        <v>323</v>
      </c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156"/>
    </row>
    <row r="222" s="23" customFormat="1" ht="25" customHeight="1" spans="1:24">
      <c r="A222" s="115" t="s">
        <v>16</v>
      </c>
      <c r="B222" s="116"/>
      <c r="C222" s="116"/>
      <c r="D222" s="75" t="s">
        <v>17</v>
      </c>
      <c r="E222" s="76" t="s">
        <v>324</v>
      </c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157"/>
    </row>
    <row r="223" s="23" customFormat="1" ht="25" customHeight="1" spans="1:24">
      <c r="A223" s="115"/>
      <c r="B223" s="116"/>
      <c r="C223" s="116"/>
      <c r="D223" s="75" t="s">
        <v>107</v>
      </c>
      <c r="E223" s="76" t="s">
        <v>325</v>
      </c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157"/>
    </row>
    <row r="224" s="23" customFormat="1" ht="25" customHeight="1" spans="1:24">
      <c r="A224" s="117" t="s">
        <v>94</v>
      </c>
      <c r="B224" s="118"/>
      <c r="C224" s="118"/>
      <c r="D224" s="75" t="s">
        <v>17</v>
      </c>
      <c r="E224" s="195">
        <v>1</v>
      </c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157"/>
    </row>
    <row r="225" s="23" customFormat="1" ht="25" customHeight="1" spans="1:24">
      <c r="A225" s="117"/>
      <c r="B225" s="118"/>
      <c r="C225" s="118"/>
      <c r="D225" s="75" t="s">
        <v>107</v>
      </c>
      <c r="E225" s="195">
        <v>1</v>
      </c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157"/>
    </row>
    <row r="226" s="23" customFormat="1" ht="25" customHeight="1" spans="1:24">
      <c r="A226" s="117" t="s">
        <v>19</v>
      </c>
      <c r="B226" s="118"/>
      <c r="C226" s="118"/>
      <c r="D226" s="79" t="s">
        <v>185</v>
      </c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158"/>
    </row>
    <row r="227" s="23" customFormat="1" ht="25" customHeight="1" spans="1:24">
      <c r="A227" s="117"/>
      <c r="B227" s="118"/>
      <c r="C227" s="118"/>
      <c r="D227" s="79" t="s">
        <v>186</v>
      </c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158"/>
    </row>
    <row r="228" s="23" customFormat="1" ht="25" customHeight="1" spans="1:24">
      <c r="A228" s="117" t="s">
        <v>21</v>
      </c>
      <c r="B228" s="118"/>
      <c r="C228" s="118"/>
      <c r="D228" s="197">
        <f>V233+V250</f>
        <v>2023</v>
      </c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158"/>
    </row>
    <row r="229" s="23" customFormat="1" ht="25" customHeight="1" spans="1:24">
      <c r="A229" s="123" t="s">
        <v>22</v>
      </c>
      <c r="B229" s="124"/>
      <c r="C229" s="124"/>
      <c r="D229" s="87">
        <f>AVERAGE(U233,U250)</f>
        <v>0.734375</v>
      </c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160"/>
    </row>
    <row r="230" ht="3" customHeight="1" spans="1:24">
      <c r="A230" s="198"/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232"/>
      <c r="U230" s="199"/>
      <c r="V230" s="233"/>
      <c r="W230" s="199"/>
      <c r="X230" s="234"/>
    </row>
    <row r="231" s="23" customFormat="1" ht="21.75" customHeight="1" spans="1:24">
      <c r="A231" s="89" t="s">
        <v>23</v>
      </c>
      <c r="B231" s="90" t="s">
        <v>24</v>
      </c>
      <c r="C231" s="90"/>
      <c r="D231" s="90"/>
      <c r="E231" s="90"/>
      <c r="F231" s="91" t="s">
        <v>25</v>
      </c>
      <c r="G231" s="90" t="s">
        <v>26</v>
      </c>
      <c r="H231" s="90" t="s">
        <v>27</v>
      </c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1" t="s">
        <v>28</v>
      </c>
      <c r="U231" s="91" t="s">
        <v>29</v>
      </c>
      <c r="V231" s="162" t="s">
        <v>21</v>
      </c>
      <c r="W231" s="90" t="s">
        <v>30</v>
      </c>
      <c r="X231" s="163" t="s">
        <v>31</v>
      </c>
    </row>
    <row r="232" s="23" customFormat="1" ht="16.5" customHeight="1" spans="1:24">
      <c r="A232" s="92"/>
      <c r="B232" s="93"/>
      <c r="C232" s="93"/>
      <c r="D232" s="93"/>
      <c r="E232" s="93"/>
      <c r="F232" s="94"/>
      <c r="G232" s="93"/>
      <c r="H232" s="93" t="s">
        <v>32</v>
      </c>
      <c r="I232" s="93" t="s">
        <v>33</v>
      </c>
      <c r="J232" s="93" t="s">
        <v>34</v>
      </c>
      <c r="K232" s="93" t="s">
        <v>35</v>
      </c>
      <c r="L232" s="93" t="s">
        <v>34</v>
      </c>
      <c r="M232" s="93" t="s">
        <v>36</v>
      </c>
      <c r="N232" s="93" t="s">
        <v>36</v>
      </c>
      <c r="O232" s="93" t="s">
        <v>35</v>
      </c>
      <c r="P232" s="93" t="s">
        <v>37</v>
      </c>
      <c r="Q232" s="93" t="s">
        <v>38</v>
      </c>
      <c r="R232" s="93" t="s">
        <v>39</v>
      </c>
      <c r="S232" s="93" t="s">
        <v>40</v>
      </c>
      <c r="T232" s="94"/>
      <c r="U232" s="94"/>
      <c r="V232" s="164"/>
      <c r="W232" s="93"/>
      <c r="X232" s="165"/>
    </row>
    <row r="233" s="39" customFormat="1" ht="40" customHeight="1" spans="1:24">
      <c r="A233" s="95">
        <v>6.1</v>
      </c>
      <c r="B233" s="96" t="s">
        <v>324</v>
      </c>
      <c r="C233" s="96"/>
      <c r="D233" s="96"/>
      <c r="E233" s="96"/>
      <c r="F233" s="96"/>
      <c r="G233" s="96"/>
      <c r="H233" s="299"/>
      <c r="I233" s="299"/>
      <c r="J233" s="299"/>
      <c r="K233" s="299"/>
      <c r="L233" s="299"/>
      <c r="M233" s="299"/>
      <c r="N233" s="299"/>
      <c r="O233" s="299"/>
      <c r="P233" s="299"/>
      <c r="Q233" s="299"/>
      <c r="R233" s="299"/>
      <c r="S233" s="299"/>
      <c r="T233" s="299"/>
      <c r="U233" s="245">
        <f>AVERAGE(U234:U248)</f>
        <v>0.84375</v>
      </c>
      <c r="V233" s="167">
        <f>SUM(V234:V249)</f>
        <v>0</v>
      </c>
      <c r="W233" s="166"/>
      <c r="X233" s="168"/>
    </row>
    <row r="234" s="23" customFormat="1" ht="35" customHeight="1" spans="1:24">
      <c r="A234" s="97" t="s">
        <v>326</v>
      </c>
      <c r="B234" s="246" t="s">
        <v>327</v>
      </c>
      <c r="C234" s="247"/>
      <c r="D234" s="247"/>
      <c r="E234" s="248"/>
      <c r="F234" s="101" t="s">
        <v>65</v>
      </c>
      <c r="G234" s="101" t="s">
        <v>53</v>
      </c>
      <c r="H234" s="108" t="s">
        <v>44</v>
      </c>
      <c r="I234" s="108" t="s">
        <v>44</v>
      </c>
      <c r="J234" s="108" t="s">
        <v>44</v>
      </c>
      <c r="K234" s="108" t="s">
        <v>44</v>
      </c>
      <c r="L234" s="108" t="s">
        <v>44</v>
      </c>
      <c r="M234" s="108" t="s">
        <v>44</v>
      </c>
      <c r="N234" s="108" t="s">
        <v>44</v>
      </c>
      <c r="O234" s="108" t="s">
        <v>44</v>
      </c>
      <c r="P234" s="108" t="s">
        <v>44</v>
      </c>
      <c r="Q234" s="108" t="s">
        <v>44</v>
      </c>
      <c r="R234" s="108" t="s">
        <v>44</v>
      </c>
      <c r="S234" s="108" t="s">
        <v>44</v>
      </c>
      <c r="T234" s="101" t="s">
        <v>116</v>
      </c>
      <c r="U234" s="235">
        <f>COUNTIF(H235:S235,"E")/COUNTA(H234:S234)</f>
        <v>0.75</v>
      </c>
      <c r="V234" s="294">
        <v>0</v>
      </c>
      <c r="W234" s="172" t="s">
        <v>328</v>
      </c>
      <c r="X234" s="236" t="s">
        <v>329</v>
      </c>
    </row>
    <row r="235" s="23" customFormat="1" ht="35" customHeight="1" spans="1:24">
      <c r="A235" s="103"/>
      <c r="B235" s="249"/>
      <c r="C235" s="250"/>
      <c r="D235" s="250"/>
      <c r="E235" s="251"/>
      <c r="F235" s="107"/>
      <c r="G235" s="107"/>
      <c r="H235" s="131" t="s">
        <v>32</v>
      </c>
      <c r="I235" s="131" t="s">
        <v>32</v>
      </c>
      <c r="J235" s="131" t="s">
        <v>32</v>
      </c>
      <c r="K235" s="131" t="s">
        <v>32</v>
      </c>
      <c r="L235" s="131" t="s">
        <v>32</v>
      </c>
      <c r="M235" s="131" t="s">
        <v>32</v>
      </c>
      <c r="N235" s="131" t="s">
        <v>32</v>
      </c>
      <c r="O235" s="131" t="s">
        <v>32</v>
      </c>
      <c r="P235" s="131" t="s">
        <v>32</v>
      </c>
      <c r="Q235" s="110"/>
      <c r="R235" s="110"/>
      <c r="S235" s="110"/>
      <c r="T235" s="107"/>
      <c r="U235" s="237"/>
      <c r="V235" s="294"/>
      <c r="W235" s="177"/>
      <c r="X235" s="236"/>
    </row>
    <row r="236" s="23" customFormat="1" ht="35" customHeight="1" spans="1:24">
      <c r="A236" s="97" t="s">
        <v>330</v>
      </c>
      <c r="B236" s="246" t="s">
        <v>331</v>
      </c>
      <c r="C236" s="247"/>
      <c r="D236" s="247"/>
      <c r="E236" s="248"/>
      <c r="F236" s="101" t="s">
        <v>65</v>
      </c>
      <c r="G236" s="101" t="s">
        <v>53</v>
      </c>
      <c r="H236" s="108" t="s">
        <v>44</v>
      </c>
      <c r="I236" s="108" t="s">
        <v>44</v>
      </c>
      <c r="J236" s="108" t="s">
        <v>44</v>
      </c>
      <c r="K236" s="108" t="s">
        <v>44</v>
      </c>
      <c r="L236" s="108" t="s">
        <v>44</v>
      </c>
      <c r="M236" s="108" t="s">
        <v>44</v>
      </c>
      <c r="N236" s="108" t="s">
        <v>44</v>
      </c>
      <c r="O236" s="108" t="s">
        <v>44</v>
      </c>
      <c r="P236" s="108" t="s">
        <v>44</v>
      </c>
      <c r="Q236" s="108" t="s">
        <v>44</v>
      </c>
      <c r="R236" s="108" t="s">
        <v>44</v>
      </c>
      <c r="S236" s="108" t="s">
        <v>44</v>
      </c>
      <c r="T236" s="101" t="s">
        <v>116</v>
      </c>
      <c r="U236" s="235">
        <f t="shared" ref="U236" si="57">COUNTIF(H237:S237,"E")/COUNTA(H236:S236)</f>
        <v>0.75</v>
      </c>
      <c r="V236" s="294">
        <v>0</v>
      </c>
      <c r="W236" s="172" t="s">
        <v>332</v>
      </c>
      <c r="X236" s="236" t="s">
        <v>333</v>
      </c>
    </row>
    <row r="237" s="23" customFormat="1" ht="35" customHeight="1" spans="1:24">
      <c r="A237" s="103"/>
      <c r="B237" s="249"/>
      <c r="C237" s="250"/>
      <c r="D237" s="250"/>
      <c r="E237" s="251"/>
      <c r="F237" s="107"/>
      <c r="G237" s="107"/>
      <c r="H237" s="131" t="s">
        <v>32</v>
      </c>
      <c r="I237" s="131" t="s">
        <v>32</v>
      </c>
      <c r="J237" s="131" t="s">
        <v>32</v>
      </c>
      <c r="K237" s="131" t="s">
        <v>32</v>
      </c>
      <c r="L237" s="131" t="s">
        <v>32</v>
      </c>
      <c r="M237" s="131" t="s">
        <v>32</v>
      </c>
      <c r="N237" s="131" t="s">
        <v>32</v>
      </c>
      <c r="O237" s="131" t="s">
        <v>32</v>
      </c>
      <c r="P237" s="131" t="s">
        <v>32</v>
      </c>
      <c r="Q237" s="110"/>
      <c r="R237" s="110"/>
      <c r="S237" s="110"/>
      <c r="T237" s="107"/>
      <c r="U237" s="237"/>
      <c r="V237" s="294"/>
      <c r="W237" s="177"/>
      <c r="X237" s="236"/>
    </row>
    <row r="238" s="23" customFormat="1" ht="35" customHeight="1" spans="1:24">
      <c r="A238" s="97" t="s">
        <v>334</v>
      </c>
      <c r="B238" s="246" t="s">
        <v>335</v>
      </c>
      <c r="C238" s="247"/>
      <c r="D238" s="247"/>
      <c r="E238" s="248"/>
      <c r="F238" s="101" t="s">
        <v>65</v>
      </c>
      <c r="G238" s="101" t="s">
        <v>53</v>
      </c>
      <c r="H238" s="108" t="s">
        <v>44</v>
      </c>
      <c r="I238" s="315"/>
      <c r="J238" s="315"/>
      <c r="K238" s="108" t="s">
        <v>44</v>
      </c>
      <c r="L238" s="315"/>
      <c r="M238" s="315"/>
      <c r="N238" s="108" t="s">
        <v>44</v>
      </c>
      <c r="O238" s="315"/>
      <c r="P238" s="315"/>
      <c r="Q238" s="108" t="s">
        <v>44</v>
      </c>
      <c r="R238" s="315"/>
      <c r="S238" s="315"/>
      <c r="T238" s="101" t="s">
        <v>336</v>
      </c>
      <c r="U238" s="235">
        <f t="shared" ref="U238" si="58">COUNTIF(H239:S239,"E")/COUNTA(H238:S238)</f>
        <v>0.75</v>
      </c>
      <c r="V238" s="294">
        <v>0</v>
      </c>
      <c r="W238" s="172" t="s">
        <v>337</v>
      </c>
      <c r="X238" s="236" t="s">
        <v>338</v>
      </c>
    </row>
    <row r="239" s="23" customFormat="1" ht="35" customHeight="1" spans="1:24">
      <c r="A239" s="103"/>
      <c r="B239" s="249"/>
      <c r="C239" s="250"/>
      <c r="D239" s="250"/>
      <c r="E239" s="251"/>
      <c r="F239" s="107"/>
      <c r="G239" s="107"/>
      <c r="H239" s="131" t="s">
        <v>32</v>
      </c>
      <c r="I239" s="315"/>
      <c r="J239" s="315"/>
      <c r="K239" s="131" t="s">
        <v>32</v>
      </c>
      <c r="L239" s="315"/>
      <c r="M239" s="315"/>
      <c r="N239" s="131" t="s">
        <v>32</v>
      </c>
      <c r="O239" s="315"/>
      <c r="P239" s="315"/>
      <c r="Q239" s="110"/>
      <c r="R239" s="315"/>
      <c r="S239" s="315"/>
      <c r="T239" s="107"/>
      <c r="U239" s="237"/>
      <c r="V239" s="294"/>
      <c r="W239" s="177"/>
      <c r="X239" s="236"/>
    </row>
    <row r="240" s="23" customFormat="1" ht="35" customHeight="1" spans="1:24">
      <c r="A240" s="97" t="s">
        <v>339</v>
      </c>
      <c r="B240" s="246" t="s">
        <v>340</v>
      </c>
      <c r="C240" s="247"/>
      <c r="D240" s="247"/>
      <c r="E240" s="248"/>
      <c r="F240" s="101" t="s">
        <v>65</v>
      </c>
      <c r="G240" s="101" t="s">
        <v>53</v>
      </c>
      <c r="H240" s="108" t="s">
        <v>44</v>
      </c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69">
        <v>45302</v>
      </c>
      <c r="U240" s="235">
        <f t="shared" ref="U240" si="59">COUNTIF(H241:S241,"E")/COUNTA(H240:S240)</f>
        <v>1</v>
      </c>
      <c r="V240" s="294">
        <v>0</v>
      </c>
      <c r="W240" s="172" t="s">
        <v>341</v>
      </c>
      <c r="X240" s="236" t="s">
        <v>338</v>
      </c>
    </row>
    <row r="241" s="23" customFormat="1" ht="35" customHeight="1" spans="1:24">
      <c r="A241" s="103"/>
      <c r="B241" s="249"/>
      <c r="C241" s="250"/>
      <c r="D241" s="250"/>
      <c r="E241" s="251"/>
      <c r="F241" s="107"/>
      <c r="G241" s="107"/>
      <c r="H241" s="131" t="s">
        <v>32</v>
      </c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74"/>
      <c r="U241" s="237"/>
      <c r="V241" s="294"/>
      <c r="W241" s="177"/>
      <c r="X241" s="236"/>
    </row>
    <row r="242" s="23" customFormat="1" ht="35" customHeight="1" spans="1:24">
      <c r="A242" s="97" t="s">
        <v>342</v>
      </c>
      <c r="B242" s="305" t="s">
        <v>343</v>
      </c>
      <c r="C242" s="306"/>
      <c r="D242" s="306"/>
      <c r="E242" s="307"/>
      <c r="F242" s="101" t="s">
        <v>65</v>
      </c>
      <c r="G242" s="101" t="s">
        <v>53</v>
      </c>
      <c r="H242" s="109"/>
      <c r="I242" s="109"/>
      <c r="J242" s="109"/>
      <c r="K242" s="108" t="s">
        <v>44</v>
      </c>
      <c r="L242" s="109"/>
      <c r="M242" s="110"/>
      <c r="N242" s="109"/>
      <c r="O242" s="109"/>
      <c r="P242" s="109"/>
      <c r="Q242" s="109"/>
      <c r="R242" s="109"/>
      <c r="S242" s="109"/>
      <c r="T242" s="179">
        <v>45484</v>
      </c>
      <c r="U242" s="235">
        <f t="shared" ref="U242" si="60">COUNTIF(H243:S243,"E")/COUNTA(H242:S242)</f>
        <v>1</v>
      </c>
      <c r="V242" s="294">
        <v>0</v>
      </c>
      <c r="W242" s="172" t="s">
        <v>190</v>
      </c>
      <c r="X242" s="236" t="s">
        <v>344</v>
      </c>
    </row>
    <row r="243" s="23" customFormat="1" ht="35" customHeight="1" spans="1:24">
      <c r="A243" s="103"/>
      <c r="B243" s="308"/>
      <c r="C243" s="309"/>
      <c r="D243" s="309"/>
      <c r="E243" s="310"/>
      <c r="F243" s="107"/>
      <c r="G243" s="107"/>
      <c r="H243" s="109"/>
      <c r="I243" s="109"/>
      <c r="J243" s="109"/>
      <c r="K243" s="131" t="s">
        <v>32</v>
      </c>
      <c r="L243" s="109"/>
      <c r="M243" s="110"/>
      <c r="N243" s="109"/>
      <c r="O243" s="109"/>
      <c r="P243" s="109"/>
      <c r="Q243" s="109"/>
      <c r="R243" s="109"/>
      <c r="S243" s="109"/>
      <c r="T243" s="180"/>
      <c r="U243" s="237"/>
      <c r="V243" s="294"/>
      <c r="W243" s="177"/>
      <c r="X243" s="236"/>
    </row>
    <row r="244" s="23" customFormat="1" ht="35" customHeight="1" spans="1:24">
      <c r="A244" s="97" t="s">
        <v>345</v>
      </c>
      <c r="B244" s="246" t="s">
        <v>346</v>
      </c>
      <c r="C244" s="247"/>
      <c r="D244" s="247"/>
      <c r="E244" s="248"/>
      <c r="F244" s="101" t="s">
        <v>65</v>
      </c>
      <c r="G244" s="101" t="s">
        <v>53</v>
      </c>
      <c r="H244" s="108" t="s">
        <v>44</v>
      </c>
      <c r="I244" s="108" t="s">
        <v>44</v>
      </c>
      <c r="J244" s="108" t="s">
        <v>44</v>
      </c>
      <c r="K244" s="108" t="s">
        <v>44</v>
      </c>
      <c r="L244" s="108" t="s">
        <v>44</v>
      </c>
      <c r="M244" s="108" t="s">
        <v>44</v>
      </c>
      <c r="N244" s="108" t="s">
        <v>44</v>
      </c>
      <c r="O244" s="108" t="s">
        <v>44</v>
      </c>
      <c r="P244" s="108" t="s">
        <v>44</v>
      </c>
      <c r="Q244" s="108" t="s">
        <v>44</v>
      </c>
      <c r="R244" s="108" t="s">
        <v>44</v>
      </c>
      <c r="S244" s="108" t="s">
        <v>44</v>
      </c>
      <c r="T244" s="101" t="s">
        <v>116</v>
      </c>
      <c r="U244" s="235">
        <f t="shared" ref="U244" si="61">COUNTIF(H245:S245,"E")/COUNTA(H244:S244)</f>
        <v>0.75</v>
      </c>
      <c r="V244" s="294">
        <v>0</v>
      </c>
      <c r="W244" s="172" t="s">
        <v>266</v>
      </c>
      <c r="X244" s="236" t="s">
        <v>347</v>
      </c>
    </row>
    <row r="245" s="23" customFormat="1" ht="35" customHeight="1" spans="1:24">
      <c r="A245" s="103"/>
      <c r="B245" s="249"/>
      <c r="C245" s="250"/>
      <c r="D245" s="250"/>
      <c r="E245" s="251"/>
      <c r="F245" s="107"/>
      <c r="G245" s="107"/>
      <c r="H245" s="131" t="s">
        <v>32</v>
      </c>
      <c r="I245" s="131" t="s">
        <v>32</v>
      </c>
      <c r="J245" s="131" t="s">
        <v>32</v>
      </c>
      <c r="K245" s="131" t="s">
        <v>32</v>
      </c>
      <c r="L245" s="131" t="s">
        <v>32</v>
      </c>
      <c r="M245" s="131" t="s">
        <v>32</v>
      </c>
      <c r="N245" s="131" t="s">
        <v>32</v>
      </c>
      <c r="O245" s="131" t="s">
        <v>32</v>
      </c>
      <c r="P245" s="131" t="s">
        <v>32</v>
      </c>
      <c r="Q245" s="110"/>
      <c r="R245" s="110"/>
      <c r="S245" s="110"/>
      <c r="T245" s="107"/>
      <c r="U245" s="237"/>
      <c r="V245" s="294"/>
      <c r="W245" s="177"/>
      <c r="X245" s="236"/>
    </row>
    <row r="246" s="23" customFormat="1" ht="35" customHeight="1" spans="1:24">
      <c r="A246" s="97" t="s">
        <v>348</v>
      </c>
      <c r="B246" s="246" t="s">
        <v>349</v>
      </c>
      <c r="C246" s="247"/>
      <c r="D246" s="247"/>
      <c r="E246" s="248"/>
      <c r="F246" s="101" t="s">
        <v>65</v>
      </c>
      <c r="G246" s="101" t="s">
        <v>53</v>
      </c>
      <c r="H246" s="108" t="s">
        <v>44</v>
      </c>
      <c r="I246" s="108" t="s">
        <v>44</v>
      </c>
      <c r="J246" s="108" t="s">
        <v>44</v>
      </c>
      <c r="K246" s="108" t="s">
        <v>44</v>
      </c>
      <c r="L246" s="108" t="s">
        <v>44</v>
      </c>
      <c r="M246" s="108" t="s">
        <v>44</v>
      </c>
      <c r="N246" s="108" t="s">
        <v>44</v>
      </c>
      <c r="O246" s="108" t="s">
        <v>44</v>
      </c>
      <c r="P246" s="108" t="s">
        <v>44</v>
      </c>
      <c r="Q246" s="108" t="s">
        <v>44</v>
      </c>
      <c r="R246" s="108" t="s">
        <v>44</v>
      </c>
      <c r="S246" s="108" t="s">
        <v>44</v>
      </c>
      <c r="T246" s="101" t="s">
        <v>116</v>
      </c>
      <c r="U246" s="235">
        <f t="shared" ref="U246" si="62">COUNTIF(H247:S247,"E")/COUNTA(H246:S246)</f>
        <v>0.75</v>
      </c>
      <c r="V246" s="294">
        <v>0</v>
      </c>
      <c r="W246" s="172" t="s">
        <v>350</v>
      </c>
      <c r="X246" s="236" t="s">
        <v>351</v>
      </c>
    </row>
    <row r="247" s="23" customFormat="1" ht="35" customHeight="1" spans="1:24">
      <c r="A247" s="103"/>
      <c r="B247" s="249"/>
      <c r="C247" s="250"/>
      <c r="D247" s="250"/>
      <c r="E247" s="251"/>
      <c r="F247" s="107"/>
      <c r="G247" s="107"/>
      <c r="H247" s="131" t="s">
        <v>32</v>
      </c>
      <c r="I247" s="131" t="s">
        <v>32</v>
      </c>
      <c r="J247" s="131" t="s">
        <v>32</v>
      </c>
      <c r="K247" s="131" t="s">
        <v>32</v>
      </c>
      <c r="L247" s="131" t="s">
        <v>32</v>
      </c>
      <c r="M247" s="131" t="s">
        <v>32</v>
      </c>
      <c r="N247" s="131" t="s">
        <v>32</v>
      </c>
      <c r="O247" s="131" t="s">
        <v>32</v>
      </c>
      <c r="P247" s="131" t="s">
        <v>32</v>
      </c>
      <c r="Q247" s="110"/>
      <c r="R247" s="110"/>
      <c r="S247" s="110"/>
      <c r="T247" s="107"/>
      <c r="U247" s="237"/>
      <c r="V247" s="295"/>
      <c r="W247" s="177"/>
      <c r="X247" s="239"/>
    </row>
    <row r="248" s="23" customFormat="1" ht="35" customHeight="1" spans="1:24">
      <c r="A248" s="97" t="s">
        <v>352</v>
      </c>
      <c r="B248" s="246" t="s">
        <v>353</v>
      </c>
      <c r="C248" s="247"/>
      <c r="D248" s="247"/>
      <c r="E248" s="248"/>
      <c r="F248" s="101" t="s">
        <v>65</v>
      </c>
      <c r="G248" s="101" t="s">
        <v>53</v>
      </c>
      <c r="H248" s="313"/>
      <c r="I248" s="313"/>
      <c r="J248" s="108" t="s">
        <v>44</v>
      </c>
      <c r="K248" s="313"/>
      <c r="L248" s="313"/>
      <c r="M248" s="313"/>
      <c r="N248" s="313"/>
      <c r="O248" s="313"/>
      <c r="P248" s="313"/>
      <c r="Q248" s="313"/>
      <c r="R248" s="313"/>
      <c r="S248" s="313"/>
      <c r="T248" s="179">
        <v>45393</v>
      </c>
      <c r="U248" s="235">
        <f>COUNTIF(H249:S249,"E")/COUNTA(H248:S248)</f>
        <v>1</v>
      </c>
      <c r="V248" s="295"/>
      <c r="W248" s="172" t="s">
        <v>45</v>
      </c>
      <c r="X248" s="239"/>
    </row>
    <row r="249" s="23" customFormat="1" ht="35" customHeight="1" spans="1:24">
      <c r="A249" s="213"/>
      <c r="B249" s="259"/>
      <c r="C249" s="260"/>
      <c r="D249" s="260"/>
      <c r="E249" s="261"/>
      <c r="F249" s="217"/>
      <c r="G249" s="217"/>
      <c r="H249" s="313"/>
      <c r="I249" s="313"/>
      <c r="J249" s="131" t="s">
        <v>32</v>
      </c>
      <c r="K249" s="313"/>
      <c r="L249" s="313"/>
      <c r="M249" s="313"/>
      <c r="N249" s="313"/>
      <c r="O249" s="313"/>
      <c r="P249" s="313"/>
      <c r="Q249" s="313"/>
      <c r="R249" s="313"/>
      <c r="S249" s="313"/>
      <c r="T249" s="319"/>
      <c r="U249" s="237"/>
      <c r="V249" s="320">
        <v>0</v>
      </c>
      <c r="W249" s="241"/>
      <c r="X249" s="242" t="s">
        <v>354</v>
      </c>
    </row>
    <row r="250" s="39" customFormat="1" ht="40" customHeight="1" spans="1:24">
      <c r="A250" s="95">
        <v>6.2</v>
      </c>
      <c r="B250" s="96" t="s">
        <v>325</v>
      </c>
      <c r="C250" s="96"/>
      <c r="D250" s="96"/>
      <c r="E250" s="96"/>
      <c r="F250" s="96"/>
      <c r="G250" s="96"/>
      <c r="H250" s="299"/>
      <c r="I250" s="299"/>
      <c r="J250" s="299"/>
      <c r="K250" s="299"/>
      <c r="L250" s="299"/>
      <c r="M250" s="299"/>
      <c r="N250" s="299"/>
      <c r="O250" s="299"/>
      <c r="P250" s="299"/>
      <c r="Q250" s="299"/>
      <c r="R250" s="299"/>
      <c r="S250" s="299"/>
      <c r="T250" s="299"/>
      <c r="U250" s="245">
        <f>AVERAGE(U251:U256)</f>
        <v>0.625</v>
      </c>
      <c r="V250" s="167">
        <f>SUM(V251:V256)</f>
        <v>2023</v>
      </c>
      <c r="W250" s="166"/>
      <c r="X250" s="168"/>
    </row>
    <row r="251" s="23" customFormat="1" ht="35" customHeight="1" spans="1:24">
      <c r="A251" s="97" t="s">
        <v>355</v>
      </c>
      <c r="B251" s="125" t="s">
        <v>356</v>
      </c>
      <c r="C251" s="126"/>
      <c r="D251" s="126"/>
      <c r="E251" s="127"/>
      <c r="F251" s="101" t="s">
        <v>69</v>
      </c>
      <c r="G251" s="101" t="s">
        <v>53</v>
      </c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8" t="s">
        <v>44</v>
      </c>
      <c r="T251" s="321">
        <v>45666</v>
      </c>
      <c r="U251" s="322">
        <v>0</v>
      </c>
      <c r="V251" s="294">
        <v>789</v>
      </c>
      <c r="W251" s="323" t="s">
        <v>45</v>
      </c>
      <c r="X251" s="236" t="s">
        <v>357</v>
      </c>
    </row>
    <row r="252" s="23" customFormat="1" ht="35" customHeight="1" spans="1:24">
      <c r="A252" s="97" t="s">
        <v>358</v>
      </c>
      <c r="B252" s="125" t="s">
        <v>359</v>
      </c>
      <c r="C252" s="126"/>
      <c r="D252" s="126"/>
      <c r="E252" s="127"/>
      <c r="F252" s="101" t="s">
        <v>69</v>
      </c>
      <c r="G252" s="101" t="s">
        <v>53</v>
      </c>
      <c r="H252" s="110"/>
      <c r="I252" s="110"/>
      <c r="J252" s="110"/>
      <c r="K252" s="108" t="s">
        <v>44</v>
      </c>
      <c r="L252" s="110"/>
      <c r="M252" s="110"/>
      <c r="N252" s="110"/>
      <c r="O252" s="110"/>
      <c r="P252" s="108" t="s">
        <v>44</v>
      </c>
      <c r="Q252" s="110"/>
      <c r="R252" s="110"/>
      <c r="S252" s="110"/>
      <c r="T252" s="169">
        <v>45606</v>
      </c>
      <c r="U252" s="235">
        <f>COUNTIF(H253:S253,"E")/COUNTA(H252:S252)</f>
        <v>1</v>
      </c>
      <c r="V252" s="171">
        <v>1234</v>
      </c>
      <c r="W252" s="172" t="s">
        <v>45</v>
      </c>
      <c r="X252" s="236" t="s">
        <v>360</v>
      </c>
    </row>
    <row r="253" s="23" customFormat="1" ht="35" customHeight="1" spans="1:24">
      <c r="A253" s="103"/>
      <c r="B253" s="128"/>
      <c r="C253" s="129"/>
      <c r="D253" s="129"/>
      <c r="E253" s="130"/>
      <c r="F253" s="107"/>
      <c r="G253" s="107"/>
      <c r="H253" s="110"/>
      <c r="I253" s="110"/>
      <c r="J253" s="110"/>
      <c r="K253" s="131" t="s">
        <v>32</v>
      </c>
      <c r="L253" s="110"/>
      <c r="M253" s="110"/>
      <c r="N253" s="110"/>
      <c r="O253" s="110"/>
      <c r="P253" s="131" t="s">
        <v>32</v>
      </c>
      <c r="Q253" s="110"/>
      <c r="R253" s="110"/>
      <c r="S253" s="110"/>
      <c r="T253" s="174"/>
      <c r="U253" s="237"/>
      <c r="V253" s="176"/>
      <c r="W253" s="177"/>
      <c r="X253" s="236"/>
    </row>
    <row r="254" s="23" customFormat="1" ht="35" customHeight="1" spans="1:24">
      <c r="A254" s="97" t="s">
        <v>361</v>
      </c>
      <c r="B254" s="125" t="s">
        <v>362</v>
      </c>
      <c r="C254" s="126"/>
      <c r="D254" s="126"/>
      <c r="E254" s="127"/>
      <c r="F254" s="101" t="s">
        <v>69</v>
      </c>
      <c r="G254" s="101" t="s">
        <v>53</v>
      </c>
      <c r="H254" s="108" t="s">
        <v>44</v>
      </c>
      <c r="I254" s="108" t="s">
        <v>44</v>
      </c>
      <c r="J254" s="108" t="s">
        <v>44</v>
      </c>
      <c r="K254" s="108" t="s">
        <v>44</v>
      </c>
      <c r="L254" s="108" t="s">
        <v>44</v>
      </c>
      <c r="M254" s="108" t="s">
        <v>44</v>
      </c>
      <c r="N254" s="108" t="s">
        <v>44</v>
      </c>
      <c r="O254" s="108" t="s">
        <v>44</v>
      </c>
      <c r="P254" s="108" t="s">
        <v>44</v>
      </c>
      <c r="Q254" s="108" t="s">
        <v>44</v>
      </c>
      <c r="R254" s="108" t="s">
        <v>44</v>
      </c>
      <c r="S254" s="108" t="s">
        <v>44</v>
      </c>
      <c r="T254" s="101" t="s">
        <v>116</v>
      </c>
      <c r="U254" s="235">
        <f>COUNTIF(H255:S255,"E")/COUNTA(H254:S254)</f>
        <v>0.75</v>
      </c>
      <c r="V254" s="171">
        <v>0</v>
      </c>
      <c r="W254" s="172" t="s">
        <v>363</v>
      </c>
      <c r="X254" s="236" t="s">
        <v>364</v>
      </c>
    </row>
    <row r="255" s="23" customFormat="1" ht="35" customHeight="1" spans="1:24">
      <c r="A255" s="103"/>
      <c r="B255" s="128"/>
      <c r="C255" s="129"/>
      <c r="D255" s="129"/>
      <c r="E255" s="130"/>
      <c r="F255" s="107"/>
      <c r="G255" s="107"/>
      <c r="H255" s="300" t="s">
        <v>32</v>
      </c>
      <c r="I255" s="300" t="s">
        <v>32</v>
      </c>
      <c r="J255" s="300" t="s">
        <v>32</v>
      </c>
      <c r="K255" s="300" t="s">
        <v>32</v>
      </c>
      <c r="L255" s="300" t="s">
        <v>32</v>
      </c>
      <c r="M255" s="300" t="s">
        <v>32</v>
      </c>
      <c r="N255" s="300" t="s">
        <v>32</v>
      </c>
      <c r="O255" s="300" t="s">
        <v>32</v>
      </c>
      <c r="P255" s="300" t="s">
        <v>32</v>
      </c>
      <c r="Q255" s="292"/>
      <c r="R255" s="292"/>
      <c r="S255" s="292"/>
      <c r="T255" s="107"/>
      <c r="U255" s="237"/>
      <c r="V255" s="176"/>
      <c r="W255" s="177"/>
      <c r="X255" s="239"/>
    </row>
    <row r="256" s="23" customFormat="1" ht="35" customHeight="1" spans="1:24">
      <c r="A256" s="97" t="s">
        <v>365</v>
      </c>
      <c r="B256" s="125" t="s">
        <v>366</v>
      </c>
      <c r="C256" s="126"/>
      <c r="D256" s="126"/>
      <c r="E256" s="127"/>
      <c r="F256" s="101" t="s">
        <v>69</v>
      </c>
      <c r="G256" s="101" t="s">
        <v>53</v>
      </c>
      <c r="H256" s="108" t="s">
        <v>44</v>
      </c>
      <c r="I256" s="108" t="s">
        <v>44</v>
      </c>
      <c r="J256" s="108" t="s">
        <v>44</v>
      </c>
      <c r="K256" s="108" t="s">
        <v>44</v>
      </c>
      <c r="L256" s="108" t="s">
        <v>44</v>
      </c>
      <c r="M256" s="108" t="s">
        <v>44</v>
      </c>
      <c r="N256" s="108" t="s">
        <v>44</v>
      </c>
      <c r="O256" s="108" t="s">
        <v>44</v>
      </c>
      <c r="P256" s="108" t="s">
        <v>44</v>
      </c>
      <c r="Q256" s="108" t="s">
        <v>44</v>
      </c>
      <c r="R256" s="108" t="s">
        <v>44</v>
      </c>
      <c r="S256" s="108" t="s">
        <v>44</v>
      </c>
      <c r="T256" s="101" t="s">
        <v>116</v>
      </c>
      <c r="U256" s="235">
        <f>COUNTIF(H257:S257,"E")/COUNTA(H256:S256)</f>
        <v>0.75</v>
      </c>
      <c r="V256" s="171">
        <v>0</v>
      </c>
      <c r="W256" s="172"/>
      <c r="X256" s="239"/>
    </row>
    <row r="257" s="23" customFormat="1" ht="35" customHeight="1" spans="1:24">
      <c r="A257" s="184"/>
      <c r="B257" s="185"/>
      <c r="C257" s="186"/>
      <c r="D257" s="186"/>
      <c r="E257" s="187"/>
      <c r="F257" s="188"/>
      <c r="G257" s="188"/>
      <c r="H257" s="300" t="s">
        <v>32</v>
      </c>
      <c r="I257" s="300" t="s">
        <v>32</v>
      </c>
      <c r="J257" s="300" t="s">
        <v>32</v>
      </c>
      <c r="K257" s="300" t="s">
        <v>32</v>
      </c>
      <c r="L257" s="300" t="s">
        <v>32</v>
      </c>
      <c r="M257" s="300" t="s">
        <v>32</v>
      </c>
      <c r="N257" s="300" t="s">
        <v>32</v>
      </c>
      <c r="O257" s="300" t="s">
        <v>32</v>
      </c>
      <c r="P257" s="300" t="s">
        <v>32</v>
      </c>
      <c r="Q257" s="292"/>
      <c r="R257" s="292"/>
      <c r="S257" s="292"/>
      <c r="T257" s="188"/>
      <c r="U257" s="237"/>
      <c r="V257" s="229"/>
      <c r="W257" s="353" t="s">
        <v>367</v>
      </c>
      <c r="X257" s="298" t="s">
        <v>368</v>
      </c>
    </row>
    <row r="258" ht="3" customHeight="1" spans="1:24">
      <c r="A258" s="55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142"/>
      <c r="U258" s="56"/>
      <c r="V258" s="143"/>
      <c r="W258" s="56"/>
      <c r="X258" s="56"/>
    </row>
    <row r="259" s="23" customFormat="1" ht="25" customHeight="1" spans="1:24">
      <c r="A259" s="113" t="s">
        <v>369</v>
      </c>
      <c r="B259" s="114"/>
      <c r="C259" s="114"/>
      <c r="D259" s="218" t="s">
        <v>370</v>
      </c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156"/>
    </row>
    <row r="260" s="23" customFormat="1" ht="25" customHeight="1" spans="1:24">
      <c r="A260" s="115" t="s">
        <v>16</v>
      </c>
      <c r="B260" s="116"/>
      <c r="C260" s="116"/>
      <c r="D260" s="75" t="s">
        <v>17</v>
      </c>
      <c r="E260" s="76" t="s">
        <v>371</v>
      </c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157"/>
    </row>
    <row r="261" s="23" customFormat="1" ht="25" customHeight="1" spans="1:24">
      <c r="A261" s="117" t="s">
        <v>94</v>
      </c>
      <c r="B261" s="118"/>
      <c r="C261" s="118"/>
      <c r="D261" s="75" t="s">
        <v>17</v>
      </c>
      <c r="E261" s="195">
        <v>1</v>
      </c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157"/>
    </row>
    <row r="262" s="23" customFormat="1" ht="25" customHeight="1" spans="1:24">
      <c r="A262" s="117" t="s">
        <v>19</v>
      </c>
      <c r="B262" s="118"/>
      <c r="C262" s="118"/>
      <c r="D262" s="79" t="s">
        <v>185</v>
      </c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158"/>
    </row>
    <row r="263" s="23" customFormat="1" ht="25" customHeight="1" spans="1:24">
      <c r="A263" s="117" t="s">
        <v>21</v>
      </c>
      <c r="B263" s="118"/>
      <c r="C263" s="118"/>
      <c r="D263" s="121">
        <f>V268</f>
        <v>0</v>
      </c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82"/>
    </row>
    <row r="264" s="23" customFormat="1" ht="25" customHeight="1" spans="1:24">
      <c r="A264" s="123" t="s">
        <v>22</v>
      </c>
      <c r="B264" s="124"/>
      <c r="C264" s="124"/>
      <c r="D264" s="87">
        <f>U268</f>
        <v>0.5</v>
      </c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160"/>
    </row>
    <row r="265" ht="3" customHeight="1" spans="1:24">
      <c r="A265" s="198"/>
      <c r="B265" s="199"/>
      <c r="C265" s="199"/>
      <c r="D265" s="199"/>
      <c r="E265" s="199"/>
      <c r="F265" s="199"/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  <c r="T265" s="232"/>
      <c r="U265" s="199"/>
      <c r="V265" s="233"/>
      <c r="W265" s="199"/>
      <c r="X265" s="234"/>
    </row>
    <row r="266" s="23" customFormat="1" ht="21.75" customHeight="1" spans="1:24">
      <c r="A266" s="89" t="s">
        <v>23</v>
      </c>
      <c r="B266" s="90" t="s">
        <v>24</v>
      </c>
      <c r="C266" s="90"/>
      <c r="D266" s="90"/>
      <c r="E266" s="90"/>
      <c r="F266" s="91" t="s">
        <v>25</v>
      </c>
      <c r="G266" s="90" t="s">
        <v>26</v>
      </c>
      <c r="H266" s="90" t="s">
        <v>27</v>
      </c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1" t="s">
        <v>28</v>
      </c>
      <c r="U266" s="91" t="s">
        <v>29</v>
      </c>
      <c r="V266" s="162" t="s">
        <v>21</v>
      </c>
      <c r="W266" s="90" t="s">
        <v>30</v>
      </c>
      <c r="X266" s="163" t="s">
        <v>31</v>
      </c>
    </row>
    <row r="267" s="23" customFormat="1" ht="16.5" customHeight="1" spans="1:24">
      <c r="A267" s="324"/>
      <c r="B267" s="325"/>
      <c r="C267" s="325"/>
      <c r="D267" s="325"/>
      <c r="E267" s="325"/>
      <c r="F267" s="326"/>
      <c r="G267" s="325"/>
      <c r="H267" s="325" t="s">
        <v>32</v>
      </c>
      <c r="I267" s="325" t="s">
        <v>33</v>
      </c>
      <c r="J267" s="325" t="s">
        <v>34</v>
      </c>
      <c r="K267" s="325" t="s">
        <v>35</v>
      </c>
      <c r="L267" s="325" t="s">
        <v>34</v>
      </c>
      <c r="M267" s="325" t="s">
        <v>36</v>
      </c>
      <c r="N267" s="325" t="s">
        <v>36</v>
      </c>
      <c r="O267" s="325" t="s">
        <v>35</v>
      </c>
      <c r="P267" s="325" t="s">
        <v>37</v>
      </c>
      <c r="Q267" s="325" t="s">
        <v>38</v>
      </c>
      <c r="R267" s="325" t="s">
        <v>39</v>
      </c>
      <c r="S267" s="325" t="s">
        <v>40</v>
      </c>
      <c r="T267" s="326"/>
      <c r="U267" s="326"/>
      <c r="V267" s="354"/>
      <c r="W267" s="325"/>
      <c r="X267" s="355"/>
    </row>
    <row r="268" s="39" customFormat="1" ht="40" customHeight="1" spans="1:24">
      <c r="A268" s="327">
        <v>7.1</v>
      </c>
      <c r="B268" s="328" t="s">
        <v>371</v>
      </c>
      <c r="C268" s="329"/>
      <c r="D268" s="329"/>
      <c r="E268" s="329"/>
      <c r="F268" s="329"/>
      <c r="G268" s="329"/>
      <c r="H268" s="330"/>
      <c r="I268" s="330"/>
      <c r="J268" s="330"/>
      <c r="K268" s="330"/>
      <c r="L268" s="330"/>
      <c r="M268" s="330"/>
      <c r="N268" s="330"/>
      <c r="O268" s="330"/>
      <c r="P268" s="330"/>
      <c r="Q268" s="330"/>
      <c r="R268" s="330"/>
      <c r="S268" s="330"/>
      <c r="T268" s="330"/>
      <c r="U268" s="356">
        <f>+AVERAGE(U269:U271)</f>
        <v>0.5</v>
      </c>
      <c r="V268" s="357">
        <f>SUM(V269:V271)</f>
        <v>0</v>
      </c>
      <c r="W268" s="358"/>
      <c r="X268" s="359"/>
    </row>
    <row r="269" s="23" customFormat="1" ht="35" customHeight="1" spans="1:24">
      <c r="A269" s="331" t="s">
        <v>372</v>
      </c>
      <c r="B269" s="332" t="s">
        <v>373</v>
      </c>
      <c r="C269" s="333"/>
      <c r="D269" s="333"/>
      <c r="E269" s="334"/>
      <c r="F269" s="335" t="s">
        <v>69</v>
      </c>
      <c r="G269" s="335" t="s">
        <v>53</v>
      </c>
      <c r="H269" s="336" t="s">
        <v>44</v>
      </c>
      <c r="I269" s="336" t="s">
        <v>44</v>
      </c>
      <c r="J269" s="336" t="s">
        <v>44</v>
      </c>
      <c r="K269" s="336" t="s">
        <v>44</v>
      </c>
      <c r="L269" s="336" t="s">
        <v>44</v>
      </c>
      <c r="M269" s="336" t="s">
        <v>44</v>
      </c>
      <c r="N269" s="336" t="s">
        <v>44</v>
      </c>
      <c r="O269" s="336" t="s">
        <v>44</v>
      </c>
      <c r="P269" s="336" t="s">
        <v>44</v>
      </c>
      <c r="Q269" s="336" t="s">
        <v>44</v>
      </c>
      <c r="R269" s="336" t="s">
        <v>44</v>
      </c>
      <c r="S269" s="336" t="s">
        <v>44</v>
      </c>
      <c r="T269" s="335" t="s">
        <v>116</v>
      </c>
      <c r="U269" s="360">
        <f>COUNTIF(H270:S270,"E")/COUNTA(H269:S269)</f>
        <v>0</v>
      </c>
      <c r="V269" s="361">
        <v>0</v>
      </c>
      <c r="W269" s="362" t="s">
        <v>374</v>
      </c>
      <c r="X269" s="363" t="s">
        <v>375</v>
      </c>
    </row>
    <row r="270" s="23" customFormat="1" ht="35" customHeight="1" spans="1:24">
      <c r="A270" s="103"/>
      <c r="B270" s="214"/>
      <c r="C270" s="215"/>
      <c r="D270" s="215"/>
      <c r="E270" s="216"/>
      <c r="F270" s="217"/>
      <c r="G270" s="217"/>
      <c r="H270" s="337"/>
      <c r="I270" s="337"/>
      <c r="J270" s="337"/>
      <c r="K270" s="337"/>
      <c r="L270" s="337"/>
      <c r="M270" s="337"/>
      <c r="N270" s="337"/>
      <c r="O270" s="337"/>
      <c r="P270" s="337"/>
      <c r="Q270" s="364"/>
      <c r="R270" s="364"/>
      <c r="S270" s="364"/>
      <c r="T270" s="107"/>
      <c r="U270" s="365"/>
      <c r="V270" s="366"/>
      <c r="W270" s="241"/>
      <c r="X270" s="367"/>
    </row>
    <row r="271" s="23" customFormat="1" ht="35" customHeight="1" spans="1:24">
      <c r="A271" s="97" t="s">
        <v>376</v>
      </c>
      <c r="B271" s="338" t="s">
        <v>377</v>
      </c>
      <c r="C271" s="339"/>
      <c r="D271" s="339"/>
      <c r="E271" s="340"/>
      <c r="F271" s="335" t="s">
        <v>69</v>
      </c>
      <c r="G271" s="341" t="s">
        <v>53</v>
      </c>
      <c r="H271" s="281" t="s">
        <v>44</v>
      </c>
      <c r="I271" s="281" t="s">
        <v>44</v>
      </c>
      <c r="J271" s="281" t="s">
        <v>44</v>
      </c>
      <c r="K271" s="281" t="s">
        <v>44</v>
      </c>
      <c r="L271" s="281" t="s">
        <v>44</v>
      </c>
      <c r="M271" s="225"/>
      <c r="N271" s="225"/>
      <c r="O271" s="225"/>
      <c r="P271" s="225"/>
      <c r="Q271" s="225"/>
      <c r="R271" s="225"/>
      <c r="S271" s="225"/>
      <c r="T271" s="169">
        <v>45456</v>
      </c>
      <c r="U271" s="360">
        <f>COUNTIF(H272:S272,"E")/COUNTA(H271:S271)</f>
        <v>1</v>
      </c>
      <c r="V271" s="368">
        <v>0</v>
      </c>
      <c r="W271" s="369" t="s">
        <v>374</v>
      </c>
      <c r="X271" s="367"/>
    </row>
    <row r="272" s="23" customFormat="1" ht="35" customHeight="1" spans="1:24">
      <c r="A272" s="184"/>
      <c r="B272" s="342"/>
      <c r="C272" s="343"/>
      <c r="D272" s="343"/>
      <c r="E272" s="344"/>
      <c r="F272" s="188"/>
      <c r="G272" s="188"/>
      <c r="H272" s="345" t="s">
        <v>32</v>
      </c>
      <c r="I272" s="345" t="s">
        <v>32</v>
      </c>
      <c r="J272" s="345" t="s">
        <v>32</v>
      </c>
      <c r="K272" s="345" t="s">
        <v>32</v>
      </c>
      <c r="L272" s="345" t="s">
        <v>32</v>
      </c>
      <c r="M272" s="225"/>
      <c r="N272" s="225"/>
      <c r="O272" s="225"/>
      <c r="P272" s="225"/>
      <c r="Q272" s="225"/>
      <c r="R272" s="225"/>
      <c r="S272" s="225"/>
      <c r="T272" s="318"/>
      <c r="U272" s="365"/>
      <c r="V272" s="229"/>
      <c r="W272" s="230"/>
      <c r="X272" s="298" t="s">
        <v>378</v>
      </c>
    </row>
    <row r="273" s="23" customFormat="1" ht="24" customHeight="1" spans="1:24">
      <c r="A273" s="346"/>
      <c r="B273" s="347"/>
      <c r="C273" s="347"/>
      <c r="D273" s="347"/>
      <c r="E273" s="347"/>
      <c r="F273" s="348"/>
      <c r="G273" s="348"/>
      <c r="H273" s="348"/>
      <c r="I273" s="348"/>
      <c r="J273" s="348"/>
      <c r="K273" s="348"/>
      <c r="L273" s="348"/>
      <c r="M273" s="348"/>
      <c r="N273" s="348"/>
      <c r="O273" s="348"/>
      <c r="P273" s="348"/>
      <c r="Q273" s="348"/>
      <c r="R273" s="348"/>
      <c r="S273" s="348"/>
      <c r="T273" s="348"/>
      <c r="U273" s="370"/>
      <c r="V273" s="371"/>
      <c r="W273" s="372"/>
      <c r="X273" s="373"/>
    </row>
    <row r="274" s="23" customFormat="1" ht="25.5" customHeight="1" spans="1:24">
      <c r="A274" s="346"/>
      <c r="B274" s="349" t="s">
        <v>379</v>
      </c>
      <c r="C274" s="349"/>
      <c r="D274" s="349"/>
      <c r="E274" s="349"/>
      <c r="F274" s="350"/>
      <c r="G274" s="351">
        <f>AVERAGE(D264,D229,D192,D124,D75,D55,D14)</f>
        <v>0.784218811491539</v>
      </c>
      <c r="H274" s="348"/>
      <c r="I274" s="348"/>
      <c r="J274" s="348"/>
      <c r="K274" s="348"/>
      <c r="L274" s="348"/>
      <c r="M274" s="348"/>
      <c r="N274" s="348"/>
      <c r="O274" s="348"/>
      <c r="P274" s="348"/>
      <c r="Q274" s="348"/>
      <c r="R274" s="348"/>
      <c r="S274" s="348"/>
      <c r="T274" s="348"/>
      <c r="U274" s="370"/>
      <c r="V274" s="371"/>
      <c r="W274" s="372"/>
      <c r="X274" s="373"/>
    </row>
    <row r="275" s="23" customFormat="1" ht="25.5" customHeight="1" spans="1:24">
      <c r="A275" s="346"/>
      <c r="B275" s="349" t="s">
        <v>380</v>
      </c>
      <c r="C275" s="349"/>
      <c r="D275" s="349"/>
      <c r="E275" s="349"/>
      <c r="F275" s="350"/>
      <c r="G275" s="352">
        <f>D263+D228+D191+D123+D74+D54+D13</f>
        <v>92837.17</v>
      </c>
      <c r="H275" s="348"/>
      <c r="I275" s="348"/>
      <c r="J275" s="348"/>
      <c r="K275" s="348"/>
      <c r="L275" s="348"/>
      <c r="M275" s="348"/>
      <c r="N275" s="348"/>
      <c r="O275" s="348"/>
      <c r="P275" s="348"/>
      <c r="Q275" s="348"/>
      <c r="R275" s="348"/>
      <c r="S275" s="348"/>
      <c r="T275" s="348"/>
      <c r="U275" s="370"/>
      <c r="V275" s="371"/>
      <c r="W275" s="372"/>
      <c r="X275" s="373"/>
    </row>
    <row r="276" ht="15" customHeight="1"/>
    <row r="277" ht="3" customHeight="1" spans="1:24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374"/>
      <c r="U277" s="23"/>
      <c r="V277" s="375"/>
      <c r="W277" s="23"/>
      <c r="X277" s="376"/>
    </row>
    <row r="278" s="23" customFormat="1" ht="13" spans="20:24">
      <c r="T278" s="374"/>
      <c r="V278" s="375"/>
      <c r="X278" s="376"/>
    </row>
    <row r="279" s="23" customFormat="1" ht="13" spans="20:24">
      <c r="T279" s="374"/>
      <c r="V279" s="375"/>
      <c r="X279" s="376"/>
    </row>
    <row r="280" s="23" customFormat="1" ht="13" spans="20:24">
      <c r="T280" s="374"/>
      <c r="V280" s="375"/>
      <c r="X280" s="376"/>
    </row>
    <row r="281" s="23" customFormat="1" ht="13" spans="20:24">
      <c r="T281" s="374"/>
      <c r="V281" s="375"/>
      <c r="X281" s="376"/>
    </row>
    <row r="282" s="23" customFormat="1" ht="13" spans="20:24">
      <c r="T282" s="374"/>
      <c r="V282" s="375"/>
      <c r="X282" s="376"/>
    </row>
    <row r="283" s="23" customFormat="1" ht="13" spans="20:24">
      <c r="T283" s="374"/>
      <c r="V283" s="375"/>
      <c r="X283" s="376"/>
    </row>
    <row r="284" s="23" customFormat="1" ht="13" spans="20:24">
      <c r="T284" s="374"/>
      <c r="V284" s="375"/>
      <c r="X284" s="376"/>
    </row>
    <row r="285" s="23" customFormat="1" ht="13" spans="20:24">
      <c r="T285" s="374"/>
      <c r="V285" s="375"/>
      <c r="X285" s="376"/>
    </row>
    <row r="286" s="23" customFormat="1" ht="13" spans="20:24">
      <c r="T286" s="374"/>
      <c r="V286" s="375"/>
      <c r="X286" s="376"/>
    </row>
    <row r="287" s="23" customFormat="1" ht="13" spans="20:24">
      <c r="T287" s="374"/>
      <c r="V287" s="375"/>
      <c r="X287" s="376"/>
    </row>
    <row r="288" s="23" customFormat="1" ht="13" spans="20:24">
      <c r="T288" s="374"/>
      <c r="V288" s="375"/>
      <c r="X288" s="376"/>
    </row>
    <row r="289" s="23" customFormat="1" ht="13" spans="20:24">
      <c r="T289" s="374"/>
      <c r="V289" s="375"/>
      <c r="X289" s="376"/>
    </row>
    <row r="290" s="23" customFormat="1" ht="13" spans="20:24">
      <c r="T290" s="374"/>
      <c r="V290" s="375"/>
      <c r="X290" s="376"/>
    </row>
    <row r="291" s="23" customFormat="1" ht="13" spans="20:24">
      <c r="T291" s="374"/>
      <c r="V291" s="375"/>
      <c r="X291" s="376"/>
    </row>
    <row r="292" s="23" customFormat="1" ht="13" spans="20:24">
      <c r="T292" s="374"/>
      <c r="V292" s="375"/>
      <c r="X292" s="376"/>
    </row>
    <row r="293" s="23" customFormat="1" ht="13" spans="20:24">
      <c r="T293" s="374"/>
      <c r="V293" s="375"/>
      <c r="X293" s="376"/>
    </row>
    <row r="294" s="23" customFormat="1" ht="13" spans="20:24">
      <c r="T294" s="374"/>
      <c r="V294" s="375"/>
      <c r="X294" s="376"/>
    </row>
    <row r="295" s="23" customFormat="1" ht="13" spans="20:24">
      <c r="T295" s="374"/>
      <c r="V295" s="375"/>
      <c r="X295" s="376"/>
    </row>
    <row r="296" s="23" customFormat="1" ht="13" spans="20:24">
      <c r="T296" s="374"/>
      <c r="V296" s="375"/>
      <c r="X296" s="376"/>
    </row>
    <row r="297" s="23" customFormat="1" ht="13" spans="20:24">
      <c r="T297" s="374"/>
      <c r="V297" s="375"/>
      <c r="X297" s="376"/>
    </row>
    <row r="298" s="23" customFormat="1" ht="13" spans="20:24">
      <c r="T298" s="374"/>
      <c r="V298" s="375"/>
      <c r="X298" s="376"/>
    </row>
    <row r="299" s="23" customFormat="1" ht="13" spans="20:24">
      <c r="T299" s="374"/>
      <c r="V299" s="375"/>
      <c r="X299" s="376"/>
    </row>
    <row r="300" s="23" customFormat="1" ht="13" spans="20:24">
      <c r="T300" s="374"/>
      <c r="V300" s="375"/>
      <c r="X300" s="376"/>
    </row>
    <row r="301" s="23" customFormat="1" ht="13" spans="20:24">
      <c r="T301" s="374"/>
      <c r="V301" s="375"/>
      <c r="X301" s="376"/>
    </row>
    <row r="302" s="23" customFormat="1" ht="13" spans="20:24">
      <c r="T302" s="374"/>
      <c r="V302" s="375"/>
      <c r="X302" s="376"/>
    </row>
    <row r="303" s="23" customFormat="1" ht="13" spans="20:24">
      <c r="T303" s="374"/>
      <c r="V303" s="375"/>
      <c r="X303" s="376"/>
    </row>
    <row r="304" s="23" customFormat="1" ht="13" spans="20:24">
      <c r="T304" s="374"/>
      <c r="V304" s="375"/>
      <c r="X304" s="376"/>
    </row>
    <row r="305" s="23" customFormat="1" ht="13" spans="20:24">
      <c r="T305" s="374"/>
      <c r="V305" s="375"/>
      <c r="X305" s="376"/>
    </row>
    <row r="306" s="23" customFormat="1" ht="13" spans="20:24">
      <c r="T306" s="374"/>
      <c r="V306" s="375"/>
      <c r="X306" s="376"/>
    </row>
    <row r="307" s="23" customFormat="1" ht="13" spans="20:24">
      <c r="T307" s="374"/>
      <c r="V307" s="375"/>
      <c r="X307" s="376"/>
    </row>
    <row r="308" s="23" customFormat="1" ht="13" spans="20:24">
      <c r="T308" s="374"/>
      <c r="V308" s="375"/>
      <c r="X308" s="376"/>
    </row>
    <row r="309" s="23" customFormat="1" ht="13" spans="20:24">
      <c r="T309" s="374"/>
      <c r="V309" s="375"/>
      <c r="X309" s="376"/>
    </row>
    <row r="310" s="23" customFormat="1" ht="13" spans="20:24">
      <c r="T310" s="374"/>
      <c r="V310" s="375"/>
      <c r="X310" s="376"/>
    </row>
    <row r="311" s="23" customFormat="1" ht="13" spans="20:24">
      <c r="T311" s="374"/>
      <c r="V311" s="375"/>
      <c r="X311" s="376"/>
    </row>
    <row r="312" s="23" customFormat="1" ht="13" spans="20:24">
      <c r="T312" s="374"/>
      <c r="V312" s="375"/>
      <c r="X312" s="376"/>
    </row>
    <row r="313" s="23" customFormat="1" ht="13" spans="20:24">
      <c r="T313" s="374"/>
      <c r="V313" s="375"/>
      <c r="X313" s="376"/>
    </row>
    <row r="314" s="23" customFormat="1" ht="13" spans="20:24">
      <c r="T314" s="374"/>
      <c r="V314" s="375"/>
      <c r="X314" s="376"/>
    </row>
    <row r="315" s="23" customFormat="1" ht="13" spans="20:24">
      <c r="T315" s="374"/>
      <c r="V315" s="375"/>
      <c r="X315" s="376"/>
    </row>
    <row r="316" s="23" customFormat="1" ht="13" spans="20:24">
      <c r="T316" s="374"/>
      <c r="V316" s="375"/>
      <c r="X316" s="376"/>
    </row>
    <row r="317" s="23" customFormat="1" ht="13" spans="20:24">
      <c r="T317" s="374"/>
      <c r="V317" s="375"/>
      <c r="X317" s="376"/>
    </row>
    <row r="318" s="23" customFormat="1" ht="13" spans="20:24">
      <c r="T318" s="374"/>
      <c r="V318" s="375"/>
      <c r="X318" s="376"/>
    </row>
    <row r="319" s="23" customFormat="1" ht="13" spans="20:24">
      <c r="T319" s="374"/>
      <c r="V319" s="375"/>
      <c r="X319" s="376"/>
    </row>
    <row r="320" s="23" customFormat="1" ht="13" spans="20:24">
      <c r="T320" s="374"/>
      <c r="V320" s="375"/>
      <c r="X320" s="376"/>
    </row>
    <row r="321" s="23" customFormat="1" ht="13" spans="20:24">
      <c r="T321" s="374"/>
      <c r="V321" s="375"/>
      <c r="X321" s="376"/>
    </row>
    <row r="322" s="23" customFormat="1" ht="13" spans="20:24">
      <c r="T322" s="374"/>
      <c r="V322" s="375"/>
      <c r="X322" s="376"/>
    </row>
    <row r="323" s="23" customFormat="1" ht="13" spans="20:24">
      <c r="T323" s="374"/>
      <c r="V323" s="375"/>
      <c r="X323" s="376"/>
    </row>
    <row r="324" s="23" customFormat="1" ht="13" spans="20:24">
      <c r="T324" s="374"/>
      <c r="V324" s="375"/>
      <c r="X324" s="376"/>
    </row>
    <row r="325" s="23" customFormat="1" ht="13" spans="20:24">
      <c r="T325" s="374"/>
      <c r="V325" s="375"/>
      <c r="X325" s="376"/>
    </row>
    <row r="326" s="23" customFormat="1" ht="13" spans="20:24">
      <c r="T326" s="374"/>
      <c r="V326" s="375"/>
      <c r="X326" s="376"/>
    </row>
    <row r="327" s="23" customFormat="1" ht="13" spans="20:24">
      <c r="T327" s="374"/>
      <c r="V327" s="375"/>
      <c r="X327" s="376"/>
    </row>
    <row r="328" s="23" customFormat="1" ht="13" spans="20:24">
      <c r="T328" s="374"/>
      <c r="V328" s="375"/>
      <c r="X328" s="376"/>
    </row>
    <row r="329" s="23" customFormat="1" ht="13" spans="20:24">
      <c r="T329" s="374"/>
      <c r="V329" s="375"/>
      <c r="X329" s="376"/>
    </row>
    <row r="330" s="23" customFormat="1" ht="13" spans="20:24">
      <c r="T330" s="374"/>
      <c r="V330" s="375"/>
      <c r="X330" s="376"/>
    </row>
    <row r="331" s="23" customFormat="1" ht="13" spans="20:24">
      <c r="T331" s="374"/>
      <c r="V331" s="375"/>
      <c r="X331" s="376"/>
    </row>
    <row r="332" s="23" customFormat="1" ht="13" spans="20:24">
      <c r="T332" s="374"/>
      <c r="V332" s="375"/>
      <c r="X332" s="376"/>
    </row>
    <row r="333" s="23" customFormat="1" ht="13" spans="20:24">
      <c r="T333" s="374"/>
      <c r="V333" s="375"/>
      <c r="X333" s="376"/>
    </row>
    <row r="334" s="23" customFormat="1" ht="13" spans="20:24">
      <c r="T334" s="374"/>
      <c r="V334" s="375"/>
      <c r="X334" s="376"/>
    </row>
    <row r="335" s="23" customFormat="1" ht="13" spans="20:24">
      <c r="T335" s="374"/>
      <c r="V335" s="375"/>
      <c r="X335" s="376"/>
    </row>
    <row r="336" s="23" customFormat="1" ht="13" spans="20:24">
      <c r="T336" s="374"/>
      <c r="V336" s="375"/>
      <c r="X336" s="376"/>
    </row>
    <row r="337" s="23" customFormat="1" ht="13" spans="20:24">
      <c r="T337" s="374"/>
      <c r="V337" s="375"/>
      <c r="X337" s="376"/>
    </row>
    <row r="338" s="23" customFormat="1" ht="13" spans="20:24">
      <c r="T338" s="374"/>
      <c r="V338" s="375"/>
      <c r="X338" s="376"/>
    </row>
    <row r="339" s="23" customFormat="1" ht="13" spans="20:24">
      <c r="T339" s="374"/>
      <c r="V339" s="375"/>
      <c r="X339" s="376"/>
    </row>
    <row r="340" s="23" customFormat="1" ht="13" spans="20:24">
      <c r="T340" s="374"/>
      <c r="V340" s="375"/>
      <c r="X340" s="376"/>
    </row>
    <row r="341" s="23" customFormat="1" ht="13" spans="20:24">
      <c r="T341" s="374"/>
      <c r="V341" s="375"/>
      <c r="X341" s="376"/>
    </row>
    <row r="342" s="23" customFormat="1" ht="13" spans="20:24">
      <c r="T342" s="374"/>
      <c r="V342" s="375"/>
      <c r="X342" s="376"/>
    </row>
    <row r="343" s="23" customFormat="1" ht="13" spans="20:24">
      <c r="T343" s="374"/>
      <c r="V343" s="375"/>
      <c r="X343" s="376"/>
    </row>
    <row r="344" s="23" customFormat="1" ht="13" spans="20:24">
      <c r="T344" s="374"/>
      <c r="V344" s="375"/>
      <c r="X344" s="376"/>
    </row>
    <row r="345" s="23" customFormat="1" ht="13" spans="20:24">
      <c r="T345" s="374"/>
      <c r="V345" s="375"/>
      <c r="X345" s="376"/>
    </row>
    <row r="346" s="23" customFormat="1" ht="13" spans="20:24">
      <c r="T346" s="374"/>
      <c r="V346" s="375"/>
      <c r="X346" s="376"/>
    </row>
    <row r="347" s="23" customFormat="1" ht="13" spans="20:24">
      <c r="T347" s="374"/>
      <c r="V347" s="375"/>
      <c r="X347" s="376"/>
    </row>
    <row r="348" s="23" customFormat="1" ht="13" spans="20:24">
      <c r="T348" s="374"/>
      <c r="V348" s="375"/>
      <c r="X348" s="376"/>
    </row>
    <row r="349" s="23" customFormat="1" ht="13" spans="20:24">
      <c r="T349" s="374"/>
      <c r="V349" s="375"/>
      <c r="X349" s="376"/>
    </row>
    <row r="350" s="23" customFormat="1" ht="13" spans="20:24">
      <c r="T350" s="374"/>
      <c r="V350" s="375"/>
      <c r="X350" s="376"/>
    </row>
    <row r="351" s="23" customFormat="1" ht="13" spans="20:24">
      <c r="T351" s="374"/>
      <c r="V351" s="375"/>
      <c r="X351" s="376"/>
    </row>
    <row r="352" s="23" customFormat="1" ht="13" spans="20:24">
      <c r="T352" s="374"/>
      <c r="V352" s="375"/>
      <c r="X352" s="376"/>
    </row>
    <row r="353" s="23" customFormat="1" ht="13" spans="20:24">
      <c r="T353" s="374"/>
      <c r="V353" s="375"/>
      <c r="X353" s="376"/>
    </row>
    <row r="354" s="23" customFormat="1" ht="13" spans="20:24">
      <c r="T354" s="374"/>
      <c r="V354" s="375"/>
      <c r="X354" s="376"/>
    </row>
    <row r="355" s="23" customFormat="1" ht="13" spans="20:24">
      <c r="T355" s="374"/>
      <c r="V355" s="375"/>
      <c r="X355" s="376"/>
    </row>
    <row r="356" s="23" customFormat="1" ht="13" spans="20:24">
      <c r="T356" s="374"/>
      <c r="V356" s="375"/>
      <c r="X356" s="376"/>
    </row>
    <row r="357" s="23" customFormat="1" ht="13" spans="20:24">
      <c r="T357" s="374"/>
      <c r="V357" s="375"/>
      <c r="X357" s="376"/>
    </row>
    <row r="358" s="23" customFormat="1" ht="13" spans="20:24">
      <c r="T358" s="374"/>
      <c r="V358" s="375"/>
      <c r="X358" s="376"/>
    </row>
    <row r="359" s="23" customFormat="1" ht="13" spans="20:24">
      <c r="T359" s="374"/>
      <c r="V359" s="375"/>
      <c r="X359" s="376"/>
    </row>
    <row r="360" s="23" customFormat="1" ht="13" spans="20:24">
      <c r="T360" s="374"/>
      <c r="V360" s="375"/>
      <c r="X360" s="376"/>
    </row>
    <row r="361" s="23" customFormat="1" ht="13" spans="20:24">
      <c r="T361" s="374"/>
      <c r="V361" s="375"/>
      <c r="X361" s="376"/>
    </row>
    <row r="362" s="23" customFormat="1" ht="13" spans="20:24">
      <c r="T362" s="374"/>
      <c r="V362" s="375"/>
      <c r="X362" s="376"/>
    </row>
    <row r="363" s="23" customFormat="1" ht="13" spans="20:24">
      <c r="T363" s="374"/>
      <c r="V363" s="375"/>
      <c r="X363" s="376"/>
    </row>
    <row r="364" s="23" customFormat="1" ht="13" spans="20:24">
      <c r="T364" s="374"/>
      <c r="V364" s="375"/>
      <c r="X364" s="376"/>
    </row>
    <row r="365" s="23" customFormat="1" ht="13" spans="20:24">
      <c r="T365" s="374"/>
      <c r="V365" s="375"/>
      <c r="X365" s="376"/>
    </row>
    <row r="366" s="23" customFormat="1" ht="13" spans="20:24">
      <c r="T366" s="374"/>
      <c r="V366" s="375"/>
      <c r="X366" s="376"/>
    </row>
    <row r="367" s="23" customFormat="1" ht="13" spans="20:24">
      <c r="T367" s="374"/>
      <c r="V367" s="375"/>
      <c r="X367" s="376"/>
    </row>
    <row r="368" s="23" customFormat="1" ht="13" spans="20:24">
      <c r="T368" s="374"/>
      <c r="V368" s="375"/>
      <c r="X368" s="376"/>
    </row>
    <row r="369" s="23" customFormat="1" ht="13" spans="20:24">
      <c r="T369" s="374"/>
      <c r="V369" s="375"/>
      <c r="X369" s="376"/>
    </row>
    <row r="370" s="23" customFormat="1" ht="13" spans="20:24">
      <c r="T370" s="374"/>
      <c r="V370" s="375"/>
      <c r="X370" s="376"/>
    </row>
    <row r="371" s="23" customFormat="1" ht="13" spans="20:24">
      <c r="T371" s="374"/>
      <c r="V371" s="375"/>
      <c r="X371" s="376"/>
    </row>
    <row r="372" s="23" customFormat="1" ht="13" spans="20:24">
      <c r="T372" s="374"/>
      <c r="V372" s="375"/>
      <c r="X372" s="376"/>
    </row>
    <row r="373" s="23" customFormat="1" ht="13" spans="20:24">
      <c r="T373" s="374"/>
      <c r="V373" s="375"/>
      <c r="X373" s="376"/>
    </row>
    <row r="374" s="23" customFormat="1" ht="13" spans="20:24">
      <c r="T374" s="374"/>
      <c r="V374" s="375"/>
      <c r="X374" s="376"/>
    </row>
    <row r="375" s="23" customFormat="1" ht="13" spans="20:24">
      <c r="T375" s="374"/>
      <c r="V375" s="375"/>
      <c r="X375" s="376"/>
    </row>
    <row r="376" s="23" customFormat="1" ht="13" spans="20:24">
      <c r="T376" s="374"/>
      <c r="V376" s="375"/>
      <c r="X376" s="376"/>
    </row>
    <row r="377" s="23" customFormat="1" ht="13" spans="20:24">
      <c r="T377" s="374"/>
      <c r="V377" s="375"/>
      <c r="X377" s="376"/>
    </row>
    <row r="378" s="23" customFormat="1" ht="13" spans="20:24">
      <c r="T378" s="374"/>
      <c r="V378" s="375"/>
      <c r="X378" s="376"/>
    </row>
    <row r="379" s="23" customFormat="1" ht="13" spans="20:24">
      <c r="T379" s="374"/>
      <c r="V379" s="375"/>
      <c r="X379" s="376"/>
    </row>
    <row r="380" s="23" customFormat="1" ht="13" spans="20:24">
      <c r="T380" s="374"/>
      <c r="V380" s="375"/>
      <c r="X380" s="376"/>
    </row>
    <row r="381" s="23" customFormat="1" ht="13" spans="20:24">
      <c r="T381" s="374"/>
      <c r="V381" s="375"/>
      <c r="X381" s="376"/>
    </row>
    <row r="382" s="23" customFormat="1" ht="13" spans="20:24">
      <c r="T382" s="374"/>
      <c r="V382" s="375"/>
      <c r="X382" s="376"/>
    </row>
    <row r="383" s="23" customFormat="1" ht="13" spans="20:24">
      <c r="T383" s="374"/>
      <c r="V383" s="375"/>
      <c r="X383" s="376"/>
    </row>
    <row r="384" s="23" customFormat="1" ht="13" spans="20:24">
      <c r="T384" s="374"/>
      <c r="V384" s="375"/>
      <c r="X384" s="376"/>
    </row>
    <row r="385" s="23" customFormat="1" ht="13" spans="20:24">
      <c r="T385" s="374"/>
      <c r="V385" s="375"/>
      <c r="X385" s="376"/>
    </row>
    <row r="386" s="23" customFormat="1" ht="13" spans="20:24">
      <c r="T386" s="374"/>
      <c r="V386" s="375"/>
      <c r="X386" s="376"/>
    </row>
    <row r="387" s="23" customFormat="1" ht="13" spans="20:24">
      <c r="T387" s="374"/>
      <c r="V387" s="375"/>
      <c r="X387" s="376"/>
    </row>
    <row r="388" s="23" customFormat="1" ht="13" spans="20:24">
      <c r="T388" s="374"/>
      <c r="V388" s="375"/>
      <c r="X388" s="376"/>
    </row>
    <row r="389" s="23" customFormat="1" ht="13" spans="20:24">
      <c r="T389" s="374"/>
      <c r="V389" s="375"/>
      <c r="X389" s="376"/>
    </row>
    <row r="390" s="23" customFormat="1" ht="13" spans="20:24">
      <c r="T390" s="374"/>
      <c r="V390" s="375"/>
      <c r="X390" s="376"/>
    </row>
    <row r="391" s="23" customFormat="1" ht="13" spans="20:24">
      <c r="T391" s="374"/>
      <c r="V391" s="375"/>
      <c r="X391" s="376"/>
    </row>
    <row r="392" s="23" customFormat="1" ht="13" spans="20:24">
      <c r="T392" s="374"/>
      <c r="V392" s="375"/>
      <c r="X392" s="376"/>
    </row>
    <row r="393" s="23" customFormat="1" ht="13" spans="20:24">
      <c r="T393" s="374"/>
      <c r="V393" s="375"/>
      <c r="X393" s="376"/>
    </row>
    <row r="394" s="23" customFormat="1" ht="13" spans="20:24">
      <c r="T394" s="374"/>
      <c r="V394" s="375"/>
      <c r="X394" s="376"/>
    </row>
    <row r="395" s="23" customFormat="1" ht="13" spans="20:24">
      <c r="T395" s="374"/>
      <c r="V395" s="375"/>
      <c r="X395" s="376"/>
    </row>
    <row r="396" s="23" customFormat="1" ht="13" spans="20:24">
      <c r="T396" s="374"/>
      <c r="V396" s="375"/>
      <c r="X396" s="376"/>
    </row>
    <row r="397" s="23" customFormat="1" ht="13" spans="20:24">
      <c r="T397" s="374"/>
      <c r="V397" s="375"/>
      <c r="X397" s="376"/>
    </row>
    <row r="398" s="23" customFormat="1" ht="13" spans="20:24">
      <c r="T398" s="374"/>
      <c r="V398" s="375"/>
      <c r="X398" s="376"/>
    </row>
    <row r="399" s="23" customFormat="1" ht="13" spans="20:24">
      <c r="T399" s="374"/>
      <c r="V399" s="375"/>
      <c r="X399" s="376"/>
    </row>
    <row r="400" s="23" customFormat="1" ht="13" spans="20:24">
      <c r="T400" s="374"/>
      <c r="V400" s="375"/>
      <c r="X400" s="376"/>
    </row>
    <row r="401" s="23" customFormat="1" ht="13" spans="20:24">
      <c r="T401" s="374"/>
      <c r="V401" s="375"/>
      <c r="X401" s="376"/>
    </row>
    <row r="402" s="23" customFormat="1" ht="13" spans="20:24">
      <c r="T402" s="374"/>
      <c r="V402" s="375"/>
      <c r="X402" s="376"/>
    </row>
    <row r="403" s="23" customFormat="1" ht="13" spans="20:24">
      <c r="T403" s="374"/>
      <c r="V403" s="375"/>
      <c r="X403" s="376"/>
    </row>
    <row r="404" s="23" customFormat="1" ht="13" spans="20:24">
      <c r="T404" s="374"/>
      <c r="V404" s="375"/>
      <c r="X404" s="376"/>
    </row>
    <row r="405" s="23" customFormat="1" ht="13" spans="20:24">
      <c r="T405" s="374"/>
      <c r="V405" s="375"/>
      <c r="X405" s="376"/>
    </row>
    <row r="406" s="23" customFormat="1" ht="13" spans="20:24">
      <c r="T406" s="374"/>
      <c r="V406" s="375"/>
      <c r="X406" s="376"/>
    </row>
    <row r="407" s="23" customFormat="1" ht="13" spans="20:24">
      <c r="T407" s="374"/>
      <c r="V407" s="375"/>
      <c r="X407" s="376"/>
    </row>
    <row r="408" s="23" customFormat="1" ht="13" spans="20:24">
      <c r="T408" s="374"/>
      <c r="V408" s="375"/>
      <c r="X408" s="376"/>
    </row>
    <row r="409" s="23" customFormat="1" ht="13" spans="20:24">
      <c r="T409" s="374"/>
      <c r="V409" s="375"/>
      <c r="X409" s="376"/>
    </row>
    <row r="410" s="23" customFormat="1" ht="13" spans="20:24">
      <c r="T410" s="374"/>
      <c r="V410" s="375"/>
      <c r="X410" s="376"/>
    </row>
    <row r="411" s="23" customFormat="1" ht="13" spans="20:24">
      <c r="T411" s="374"/>
      <c r="V411" s="375"/>
      <c r="X411" s="376"/>
    </row>
    <row r="412" s="23" customFormat="1" ht="13" spans="20:24">
      <c r="T412" s="374"/>
      <c r="V412" s="375"/>
      <c r="X412" s="376"/>
    </row>
    <row r="413" s="23" customFormat="1" ht="13" spans="20:24">
      <c r="T413" s="374"/>
      <c r="V413" s="375"/>
      <c r="X413" s="376"/>
    </row>
    <row r="414" s="23" customFormat="1" ht="13" spans="20:24">
      <c r="T414" s="374"/>
      <c r="V414" s="375"/>
      <c r="X414" s="376"/>
    </row>
    <row r="415" s="23" customFormat="1" ht="13" spans="20:24">
      <c r="T415" s="374"/>
      <c r="V415" s="375"/>
      <c r="X415" s="376"/>
    </row>
    <row r="416" s="23" customFormat="1" ht="13" spans="20:24">
      <c r="T416" s="374"/>
      <c r="V416" s="375"/>
      <c r="X416" s="376"/>
    </row>
    <row r="417" s="23" customFormat="1" ht="13" spans="20:24">
      <c r="T417" s="374"/>
      <c r="V417" s="375"/>
      <c r="X417" s="376"/>
    </row>
    <row r="418" s="23" customFormat="1" ht="13" spans="20:24">
      <c r="T418" s="374"/>
      <c r="V418" s="375"/>
      <c r="X418" s="376"/>
    </row>
    <row r="419" s="23" customFormat="1" ht="13" spans="20:24">
      <c r="T419" s="374"/>
      <c r="V419" s="375"/>
      <c r="X419" s="376"/>
    </row>
    <row r="420" s="23" customFormat="1" ht="13" spans="20:24">
      <c r="T420" s="374"/>
      <c r="V420" s="375"/>
      <c r="X420" s="376"/>
    </row>
    <row r="421" s="23" customFormat="1" ht="13" spans="20:24">
      <c r="T421" s="374"/>
      <c r="V421" s="375"/>
      <c r="X421" s="376"/>
    </row>
    <row r="422" s="23" customFormat="1" ht="13" spans="20:24">
      <c r="T422" s="374"/>
      <c r="V422" s="375"/>
      <c r="X422" s="376"/>
    </row>
    <row r="423" s="23" customFormat="1" ht="13" spans="20:24">
      <c r="T423" s="374"/>
      <c r="V423" s="375"/>
      <c r="X423" s="376"/>
    </row>
    <row r="424" s="23" customFormat="1" ht="13" spans="20:24">
      <c r="T424" s="374"/>
      <c r="V424" s="375"/>
      <c r="X424" s="376"/>
    </row>
    <row r="425" s="23" customFormat="1" ht="13" spans="20:24">
      <c r="T425" s="374"/>
      <c r="V425" s="375"/>
      <c r="X425" s="376"/>
    </row>
  </sheetData>
  <mergeCells count="859">
    <mergeCell ref="E1:V1"/>
    <mergeCell ref="A4:X4"/>
    <mergeCell ref="A6:B6"/>
    <mergeCell ref="C6:U6"/>
    <mergeCell ref="W6:X6"/>
    <mergeCell ref="A7:B7"/>
    <mergeCell ref="C7:U7"/>
    <mergeCell ref="W7:X7"/>
    <mergeCell ref="A8:B8"/>
    <mergeCell ref="C8:U8"/>
    <mergeCell ref="W8:X8"/>
    <mergeCell ref="A10:C10"/>
    <mergeCell ref="D10:X10"/>
    <mergeCell ref="A11:C11"/>
    <mergeCell ref="E11:X11"/>
    <mergeCell ref="A12:C12"/>
    <mergeCell ref="D12:X12"/>
    <mergeCell ref="A13:C13"/>
    <mergeCell ref="D13:X13"/>
    <mergeCell ref="A14:C14"/>
    <mergeCell ref="D14:X14"/>
    <mergeCell ref="H16:S16"/>
    <mergeCell ref="B18:T18"/>
    <mergeCell ref="A50:C50"/>
    <mergeCell ref="D50:X50"/>
    <mergeCell ref="A51:C51"/>
    <mergeCell ref="E51:X51"/>
    <mergeCell ref="A52:C52"/>
    <mergeCell ref="D52:X52"/>
    <mergeCell ref="A53:C53"/>
    <mergeCell ref="D53:X53"/>
    <mergeCell ref="A54:C54"/>
    <mergeCell ref="D54:X54"/>
    <mergeCell ref="A55:C55"/>
    <mergeCell ref="D55:X55"/>
    <mergeCell ref="H57:S57"/>
    <mergeCell ref="B59:T59"/>
    <mergeCell ref="A67:C67"/>
    <mergeCell ref="D67:X67"/>
    <mergeCell ref="E68:X68"/>
    <mergeCell ref="E69:X69"/>
    <mergeCell ref="E70:X70"/>
    <mergeCell ref="D72:X72"/>
    <mergeCell ref="D73:X73"/>
    <mergeCell ref="A74:C74"/>
    <mergeCell ref="D74:X74"/>
    <mergeCell ref="A75:C75"/>
    <mergeCell ref="D75:X75"/>
    <mergeCell ref="H77:S77"/>
    <mergeCell ref="B79:T79"/>
    <mergeCell ref="A113:C113"/>
    <mergeCell ref="D113:X113"/>
    <mergeCell ref="E114:X114"/>
    <mergeCell ref="E115:X115"/>
    <mergeCell ref="E116:X116"/>
    <mergeCell ref="E117:X117"/>
    <mergeCell ref="E118:X118"/>
    <mergeCell ref="D120:X120"/>
    <mergeCell ref="D121:X121"/>
    <mergeCell ref="D122:X122"/>
    <mergeCell ref="A123:C123"/>
    <mergeCell ref="D123:X123"/>
    <mergeCell ref="A124:C124"/>
    <mergeCell ref="D124:X124"/>
    <mergeCell ref="H126:S126"/>
    <mergeCell ref="B128:T128"/>
    <mergeCell ref="B151:T151"/>
    <mergeCell ref="B176:T176"/>
    <mergeCell ref="A184:C184"/>
    <mergeCell ref="D184:X184"/>
    <mergeCell ref="E185:X185"/>
    <mergeCell ref="E186:X186"/>
    <mergeCell ref="E187:X187"/>
    <mergeCell ref="E188:X188"/>
    <mergeCell ref="D189:X189"/>
    <mergeCell ref="D190:X190"/>
    <mergeCell ref="A191:C191"/>
    <mergeCell ref="D191:X191"/>
    <mergeCell ref="A192:C192"/>
    <mergeCell ref="D192:X192"/>
    <mergeCell ref="H194:S194"/>
    <mergeCell ref="B196:G196"/>
    <mergeCell ref="H196:T196"/>
    <mergeCell ref="B203:G203"/>
    <mergeCell ref="H203:T203"/>
    <mergeCell ref="A221:C221"/>
    <mergeCell ref="D221:X221"/>
    <mergeCell ref="E222:X222"/>
    <mergeCell ref="E223:X223"/>
    <mergeCell ref="E224:X224"/>
    <mergeCell ref="E225:X225"/>
    <mergeCell ref="D226:X226"/>
    <mergeCell ref="D227:X227"/>
    <mergeCell ref="A228:C228"/>
    <mergeCell ref="D228:X228"/>
    <mergeCell ref="A229:C229"/>
    <mergeCell ref="D229:X229"/>
    <mergeCell ref="H231:S231"/>
    <mergeCell ref="B233:G233"/>
    <mergeCell ref="H233:T233"/>
    <mergeCell ref="B250:G250"/>
    <mergeCell ref="H250:T250"/>
    <mergeCell ref="B251:E251"/>
    <mergeCell ref="A259:C259"/>
    <mergeCell ref="D259:X259"/>
    <mergeCell ref="A260:C260"/>
    <mergeCell ref="E260:X260"/>
    <mergeCell ref="A261:C261"/>
    <mergeCell ref="E261:X261"/>
    <mergeCell ref="A262:C262"/>
    <mergeCell ref="D262:X262"/>
    <mergeCell ref="A263:C263"/>
    <mergeCell ref="D263:X263"/>
    <mergeCell ref="A264:C264"/>
    <mergeCell ref="D264:X264"/>
    <mergeCell ref="H266:S266"/>
    <mergeCell ref="B268:G268"/>
    <mergeCell ref="H268:T268"/>
    <mergeCell ref="B274:F274"/>
    <mergeCell ref="B275:F275"/>
    <mergeCell ref="A16:A17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57:A58"/>
    <mergeCell ref="A60:A61"/>
    <mergeCell ref="A62:A63"/>
    <mergeCell ref="A64:A65"/>
    <mergeCell ref="A77:A78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26:A127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A168:A169"/>
    <mergeCell ref="A170:A171"/>
    <mergeCell ref="A172:A173"/>
    <mergeCell ref="A174:A175"/>
    <mergeCell ref="A177:A178"/>
    <mergeCell ref="A179:A180"/>
    <mergeCell ref="A181:A182"/>
    <mergeCell ref="A194:A195"/>
    <mergeCell ref="A197:A198"/>
    <mergeCell ref="A199:A200"/>
    <mergeCell ref="A201:A202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231:A232"/>
    <mergeCell ref="A234:A235"/>
    <mergeCell ref="A236:A237"/>
    <mergeCell ref="A238:A239"/>
    <mergeCell ref="A240:A241"/>
    <mergeCell ref="A242:A243"/>
    <mergeCell ref="A244:A245"/>
    <mergeCell ref="A246:A247"/>
    <mergeCell ref="A248:A249"/>
    <mergeCell ref="A252:A253"/>
    <mergeCell ref="A254:A255"/>
    <mergeCell ref="A256:A257"/>
    <mergeCell ref="A266:A267"/>
    <mergeCell ref="A269:A270"/>
    <mergeCell ref="A271:A272"/>
    <mergeCell ref="F16:F17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57:F58"/>
    <mergeCell ref="F60:F61"/>
    <mergeCell ref="F62:F63"/>
    <mergeCell ref="F64:F65"/>
    <mergeCell ref="F77:F78"/>
    <mergeCell ref="F80:F81"/>
    <mergeCell ref="F82:F83"/>
    <mergeCell ref="F84:F85"/>
    <mergeCell ref="F86:F87"/>
    <mergeCell ref="F88:F89"/>
    <mergeCell ref="F90:F91"/>
    <mergeCell ref="F92:F93"/>
    <mergeCell ref="F94:F95"/>
    <mergeCell ref="F96:F97"/>
    <mergeCell ref="F98:F99"/>
    <mergeCell ref="F100:F101"/>
    <mergeCell ref="F102:F103"/>
    <mergeCell ref="F104:F105"/>
    <mergeCell ref="F106:F107"/>
    <mergeCell ref="F108:F109"/>
    <mergeCell ref="F110:F111"/>
    <mergeCell ref="F126:F127"/>
    <mergeCell ref="F129:F130"/>
    <mergeCell ref="F131:F132"/>
    <mergeCell ref="F133:F134"/>
    <mergeCell ref="F135:F136"/>
    <mergeCell ref="F137:F138"/>
    <mergeCell ref="F139:F140"/>
    <mergeCell ref="F141:F142"/>
    <mergeCell ref="F143:F144"/>
    <mergeCell ref="F145:F146"/>
    <mergeCell ref="F147:F148"/>
    <mergeCell ref="F149:F150"/>
    <mergeCell ref="F152:F153"/>
    <mergeCell ref="F154:F155"/>
    <mergeCell ref="F156:F157"/>
    <mergeCell ref="F158:F159"/>
    <mergeCell ref="F160:F161"/>
    <mergeCell ref="F162:F163"/>
    <mergeCell ref="F164:F165"/>
    <mergeCell ref="F166:F167"/>
    <mergeCell ref="F168:F169"/>
    <mergeCell ref="F170:F171"/>
    <mergeCell ref="F172:F173"/>
    <mergeCell ref="F174:F175"/>
    <mergeCell ref="F177:F178"/>
    <mergeCell ref="F179:F180"/>
    <mergeCell ref="F181:F182"/>
    <mergeCell ref="F194:F195"/>
    <mergeCell ref="F197:F198"/>
    <mergeCell ref="F199:F200"/>
    <mergeCell ref="F201:F202"/>
    <mergeCell ref="F204:F205"/>
    <mergeCell ref="F206:F207"/>
    <mergeCell ref="F208:F209"/>
    <mergeCell ref="F210:F211"/>
    <mergeCell ref="F212:F213"/>
    <mergeCell ref="F214:F215"/>
    <mergeCell ref="F216:F217"/>
    <mergeCell ref="F218:F219"/>
    <mergeCell ref="F231:F232"/>
    <mergeCell ref="F234:F235"/>
    <mergeCell ref="F236:F237"/>
    <mergeCell ref="F238:F239"/>
    <mergeCell ref="F240:F241"/>
    <mergeCell ref="F242:F243"/>
    <mergeCell ref="F244:F245"/>
    <mergeCell ref="F246:F247"/>
    <mergeCell ref="F248:F249"/>
    <mergeCell ref="F252:F253"/>
    <mergeCell ref="F254:F255"/>
    <mergeCell ref="F256:F257"/>
    <mergeCell ref="F266:F267"/>
    <mergeCell ref="F269:F270"/>
    <mergeCell ref="F271:F272"/>
    <mergeCell ref="G16:G17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57:G58"/>
    <mergeCell ref="G60:G61"/>
    <mergeCell ref="G62:G63"/>
    <mergeCell ref="G64:G65"/>
    <mergeCell ref="G77:G78"/>
    <mergeCell ref="G80:G81"/>
    <mergeCell ref="G82:G83"/>
    <mergeCell ref="G84:G85"/>
    <mergeCell ref="G86:G87"/>
    <mergeCell ref="G88:G89"/>
    <mergeCell ref="G90:G91"/>
    <mergeCell ref="G92:G93"/>
    <mergeCell ref="G94:G95"/>
    <mergeCell ref="G96:G97"/>
    <mergeCell ref="G98:G99"/>
    <mergeCell ref="G100:G101"/>
    <mergeCell ref="G102:G103"/>
    <mergeCell ref="G104:G105"/>
    <mergeCell ref="G106:G107"/>
    <mergeCell ref="G108:G109"/>
    <mergeCell ref="G110:G111"/>
    <mergeCell ref="G126:G127"/>
    <mergeCell ref="G129:G130"/>
    <mergeCell ref="G131:G132"/>
    <mergeCell ref="G133:G134"/>
    <mergeCell ref="G135:G136"/>
    <mergeCell ref="G137:G138"/>
    <mergeCell ref="G139:G140"/>
    <mergeCell ref="G141:G142"/>
    <mergeCell ref="G143:G144"/>
    <mergeCell ref="G145:G146"/>
    <mergeCell ref="G147:G148"/>
    <mergeCell ref="G149:G150"/>
    <mergeCell ref="G152:G153"/>
    <mergeCell ref="G154:G155"/>
    <mergeCell ref="G156:G157"/>
    <mergeCell ref="G158:G159"/>
    <mergeCell ref="G160:G161"/>
    <mergeCell ref="G162:G163"/>
    <mergeCell ref="G164:G165"/>
    <mergeCell ref="G166:G167"/>
    <mergeCell ref="G168:G169"/>
    <mergeCell ref="G170:G171"/>
    <mergeCell ref="G172:G173"/>
    <mergeCell ref="G174:G175"/>
    <mergeCell ref="G177:G178"/>
    <mergeCell ref="G179:G180"/>
    <mergeCell ref="G181:G182"/>
    <mergeCell ref="G194:G195"/>
    <mergeCell ref="G197:G198"/>
    <mergeCell ref="G199:G200"/>
    <mergeCell ref="G201:G202"/>
    <mergeCell ref="G204:G205"/>
    <mergeCell ref="G206:G207"/>
    <mergeCell ref="G208:G209"/>
    <mergeCell ref="G210:G211"/>
    <mergeCell ref="G212:G213"/>
    <mergeCell ref="G214:G215"/>
    <mergeCell ref="G216:G217"/>
    <mergeCell ref="G231:G232"/>
    <mergeCell ref="G234:G235"/>
    <mergeCell ref="G236:G237"/>
    <mergeCell ref="G238:G239"/>
    <mergeCell ref="G240:G241"/>
    <mergeCell ref="G242:G243"/>
    <mergeCell ref="G244:G245"/>
    <mergeCell ref="G246:G247"/>
    <mergeCell ref="G248:G249"/>
    <mergeCell ref="G252:G253"/>
    <mergeCell ref="G254:G255"/>
    <mergeCell ref="G256:G257"/>
    <mergeCell ref="G266:G267"/>
    <mergeCell ref="G269:G270"/>
    <mergeCell ref="G271:G272"/>
    <mergeCell ref="T16:T17"/>
    <mergeCell ref="T19:T20"/>
    <mergeCell ref="T21:T22"/>
    <mergeCell ref="T23:T24"/>
    <mergeCell ref="T25:T26"/>
    <mergeCell ref="T27:T28"/>
    <mergeCell ref="T29:T30"/>
    <mergeCell ref="T31:T32"/>
    <mergeCell ref="T33:T34"/>
    <mergeCell ref="T35:T36"/>
    <mergeCell ref="T37:T38"/>
    <mergeCell ref="T39:T40"/>
    <mergeCell ref="T41:T42"/>
    <mergeCell ref="T43:T44"/>
    <mergeCell ref="T45:T46"/>
    <mergeCell ref="T47:T48"/>
    <mergeCell ref="T57:T58"/>
    <mergeCell ref="T60:T61"/>
    <mergeCell ref="T62:T63"/>
    <mergeCell ref="T64:T65"/>
    <mergeCell ref="T77:T78"/>
    <mergeCell ref="T80:T81"/>
    <mergeCell ref="T82:T83"/>
    <mergeCell ref="T84:T85"/>
    <mergeCell ref="T86:T87"/>
    <mergeCell ref="T88:T89"/>
    <mergeCell ref="T90:T91"/>
    <mergeCell ref="T92:T93"/>
    <mergeCell ref="T94:T95"/>
    <mergeCell ref="T96:T97"/>
    <mergeCell ref="T98:T99"/>
    <mergeCell ref="T100:T101"/>
    <mergeCell ref="T102:T103"/>
    <mergeCell ref="T104:T105"/>
    <mergeCell ref="T106:T107"/>
    <mergeCell ref="T108:T109"/>
    <mergeCell ref="T110:T111"/>
    <mergeCell ref="T126:T127"/>
    <mergeCell ref="T129:T130"/>
    <mergeCell ref="T131:T132"/>
    <mergeCell ref="T133:T134"/>
    <mergeCell ref="T135:T136"/>
    <mergeCell ref="T137:T138"/>
    <mergeCell ref="T139:T140"/>
    <mergeCell ref="T141:T142"/>
    <mergeCell ref="T143:T144"/>
    <mergeCell ref="T145:T146"/>
    <mergeCell ref="T147:T148"/>
    <mergeCell ref="T149:T150"/>
    <mergeCell ref="T152:T153"/>
    <mergeCell ref="T154:T155"/>
    <mergeCell ref="T156:T157"/>
    <mergeCell ref="T158:T159"/>
    <mergeCell ref="T160:T161"/>
    <mergeCell ref="T162:T163"/>
    <mergeCell ref="T164:T165"/>
    <mergeCell ref="T166:T167"/>
    <mergeCell ref="T168:T169"/>
    <mergeCell ref="T170:T171"/>
    <mergeCell ref="T172:T173"/>
    <mergeCell ref="T174:T175"/>
    <mergeCell ref="T177:T178"/>
    <mergeCell ref="T179:T180"/>
    <mergeCell ref="T181:T182"/>
    <mergeCell ref="T194:T195"/>
    <mergeCell ref="T197:T198"/>
    <mergeCell ref="T199:T200"/>
    <mergeCell ref="T201:T202"/>
    <mergeCell ref="T204:T205"/>
    <mergeCell ref="T206:T207"/>
    <mergeCell ref="T208:T209"/>
    <mergeCell ref="T210:T211"/>
    <mergeCell ref="T212:T213"/>
    <mergeCell ref="T214:T215"/>
    <mergeCell ref="T216:T217"/>
    <mergeCell ref="T218:T219"/>
    <mergeCell ref="T231:T232"/>
    <mergeCell ref="T234:T235"/>
    <mergeCell ref="T236:T237"/>
    <mergeCell ref="T238:T239"/>
    <mergeCell ref="T240:T241"/>
    <mergeCell ref="T242:T243"/>
    <mergeCell ref="T244:T245"/>
    <mergeCell ref="T246:T247"/>
    <mergeCell ref="T248:T249"/>
    <mergeCell ref="T252:T253"/>
    <mergeCell ref="T254:T255"/>
    <mergeCell ref="T256:T257"/>
    <mergeCell ref="T266:T267"/>
    <mergeCell ref="T269:T270"/>
    <mergeCell ref="T271:T272"/>
    <mergeCell ref="U16:U17"/>
    <mergeCell ref="U19:U20"/>
    <mergeCell ref="U21:U22"/>
    <mergeCell ref="U23:U24"/>
    <mergeCell ref="U25:U26"/>
    <mergeCell ref="U27:U28"/>
    <mergeCell ref="U29:U30"/>
    <mergeCell ref="U31:U32"/>
    <mergeCell ref="U33:U34"/>
    <mergeCell ref="U35:U36"/>
    <mergeCell ref="U37:U38"/>
    <mergeCell ref="U39:U40"/>
    <mergeCell ref="U41:U42"/>
    <mergeCell ref="U43:U44"/>
    <mergeCell ref="U45:U46"/>
    <mergeCell ref="U47:U48"/>
    <mergeCell ref="U57:U58"/>
    <mergeCell ref="U60:U61"/>
    <mergeCell ref="U62:U63"/>
    <mergeCell ref="U64:U65"/>
    <mergeCell ref="U77:U78"/>
    <mergeCell ref="U80:U81"/>
    <mergeCell ref="U82:U83"/>
    <mergeCell ref="U84:U85"/>
    <mergeCell ref="U86:U87"/>
    <mergeCell ref="U88:U89"/>
    <mergeCell ref="U90:U91"/>
    <mergeCell ref="U92:U93"/>
    <mergeCell ref="U94:U95"/>
    <mergeCell ref="U96:U97"/>
    <mergeCell ref="U98:U99"/>
    <mergeCell ref="U100:U101"/>
    <mergeCell ref="U102:U103"/>
    <mergeCell ref="U104:U105"/>
    <mergeCell ref="U106:U107"/>
    <mergeCell ref="U108:U109"/>
    <mergeCell ref="U110:U111"/>
    <mergeCell ref="U126:U127"/>
    <mergeCell ref="U129:U130"/>
    <mergeCell ref="U131:U132"/>
    <mergeCell ref="U133:U134"/>
    <mergeCell ref="U135:U136"/>
    <mergeCell ref="U137:U138"/>
    <mergeCell ref="U139:U140"/>
    <mergeCell ref="U141:U142"/>
    <mergeCell ref="U143:U144"/>
    <mergeCell ref="U145:U146"/>
    <mergeCell ref="U147:U148"/>
    <mergeCell ref="U149:U150"/>
    <mergeCell ref="U152:U153"/>
    <mergeCell ref="U154:U155"/>
    <mergeCell ref="U156:U157"/>
    <mergeCell ref="U158:U159"/>
    <mergeCell ref="U160:U161"/>
    <mergeCell ref="U162:U163"/>
    <mergeCell ref="U164:U165"/>
    <mergeCell ref="U166:U167"/>
    <mergeCell ref="U168:U169"/>
    <mergeCell ref="U170:U171"/>
    <mergeCell ref="U172:U173"/>
    <mergeCell ref="U174:U175"/>
    <mergeCell ref="U177:U178"/>
    <mergeCell ref="U179:U180"/>
    <mergeCell ref="U181:U182"/>
    <mergeCell ref="U194:U195"/>
    <mergeCell ref="U197:U198"/>
    <mergeCell ref="U199:U200"/>
    <mergeCell ref="U201:U202"/>
    <mergeCell ref="U204:U205"/>
    <mergeCell ref="U206:U207"/>
    <mergeCell ref="U208:U209"/>
    <mergeCell ref="U210:U211"/>
    <mergeCell ref="U212:U213"/>
    <mergeCell ref="U214:U215"/>
    <mergeCell ref="U216:U217"/>
    <mergeCell ref="U218:U219"/>
    <mergeCell ref="U231:U232"/>
    <mergeCell ref="U234:U235"/>
    <mergeCell ref="U236:U237"/>
    <mergeCell ref="U238:U239"/>
    <mergeCell ref="U240:U241"/>
    <mergeCell ref="U242:U243"/>
    <mergeCell ref="U244:U245"/>
    <mergeCell ref="U246:U247"/>
    <mergeCell ref="U248:U249"/>
    <mergeCell ref="U252:U253"/>
    <mergeCell ref="U254:U255"/>
    <mergeCell ref="U256:U257"/>
    <mergeCell ref="U266:U267"/>
    <mergeCell ref="U269:U270"/>
    <mergeCell ref="U271:U272"/>
    <mergeCell ref="V16:V17"/>
    <mergeCell ref="V19:V20"/>
    <mergeCell ref="V21:V22"/>
    <mergeCell ref="V23:V24"/>
    <mergeCell ref="V25:V26"/>
    <mergeCell ref="V27:V28"/>
    <mergeCell ref="V29:V30"/>
    <mergeCell ref="V31:V32"/>
    <mergeCell ref="V33:V34"/>
    <mergeCell ref="V35:V36"/>
    <mergeCell ref="V37:V38"/>
    <mergeCell ref="V39:V40"/>
    <mergeCell ref="V41:V42"/>
    <mergeCell ref="V43:V44"/>
    <mergeCell ref="V45:V46"/>
    <mergeCell ref="V47:V48"/>
    <mergeCell ref="V57:V58"/>
    <mergeCell ref="V60:V61"/>
    <mergeCell ref="V62:V63"/>
    <mergeCell ref="V64:V65"/>
    <mergeCell ref="V77:V78"/>
    <mergeCell ref="V80:V81"/>
    <mergeCell ref="V82:V83"/>
    <mergeCell ref="V84:V85"/>
    <mergeCell ref="V86:V87"/>
    <mergeCell ref="V88:V89"/>
    <mergeCell ref="V90:V91"/>
    <mergeCell ref="V92:V93"/>
    <mergeCell ref="V94:V95"/>
    <mergeCell ref="V96:V97"/>
    <mergeCell ref="V98:V99"/>
    <mergeCell ref="V100:V101"/>
    <mergeCell ref="V102:V103"/>
    <mergeCell ref="V104:V105"/>
    <mergeCell ref="V106:V107"/>
    <mergeCell ref="V108:V109"/>
    <mergeCell ref="V110:V111"/>
    <mergeCell ref="V126:V127"/>
    <mergeCell ref="V129:V130"/>
    <mergeCell ref="V131:V132"/>
    <mergeCell ref="V133:V134"/>
    <mergeCell ref="V135:V136"/>
    <mergeCell ref="V137:V138"/>
    <mergeCell ref="V139:V140"/>
    <mergeCell ref="V141:V142"/>
    <mergeCell ref="V143:V144"/>
    <mergeCell ref="V145:V146"/>
    <mergeCell ref="V147:V148"/>
    <mergeCell ref="V149:V150"/>
    <mergeCell ref="V194:V195"/>
    <mergeCell ref="V204:V205"/>
    <mergeCell ref="V206:V207"/>
    <mergeCell ref="V208:V209"/>
    <mergeCell ref="V210:V211"/>
    <mergeCell ref="V212:V213"/>
    <mergeCell ref="V214:V215"/>
    <mergeCell ref="V216:V217"/>
    <mergeCell ref="V218:V219"/>
    <mergeCell ref="V231:V232"/>
    <mergeCell ref="V252:V253"/>
    <mergeCell ref="V254:V255"/>
    <mergeCell ref="V256:V257"/>
    <mergeCell ref="V266:V267"/>
    <mergeCell ref="V269:V270"/>
    <mergeCell ref="V271:V272"/>
    <mergeCell ref="W16:W17"/>
    <mergeCell ref="W19:W20"/>
    <mergeCell ref="W21:W22"/>
    <mergeCell ref="W23:W24"/>
    <mergeCell ref="W25:W26"/>
    <mergeCell ref="W27:W28"/>
    <mergeCell ref="W29:W30"/>
    <mergeCell ref="W31:W32"/>
    <mergeCell ref="W33:W34"/>
    <mergeCell ref="W35:W36"/>
    <mergeCell ref="W37:W38"/>
    <mergeCell ref="W39:W40"/>
    <mergeCell ref="W41:W42"/>
    <mergeCell ref="W43:W44"/>
    <mergeCell ref="W45:W46"/>
    <mergeCell ref="W47:W48"/>
    <mergeCell ref="W57:W58"/>
    <mergeCell ref="W60:W61"/>
    <mergeCell ref="W62:W63"/>
    <mergeCell ref="W64:W65"/>
    <mergeCell ref="W77:W78"/>
    <mergeCell ref="W80:W81"/>
    <mergeCell ref="W82:W83"/>
    <mergeCell ref="W84:W85"/>
    <mergeCell ref="W86:W87"/>
    <mergeCell ref="W88:W89"/>
    <mergeCell ref="W90:W91"/>
    <mergeCell ref="W92:W93"/>
    <mergeCell ref="W94:W95"/>
    <mergeCell ref="W96:W97"/>
    <mergeCell ref="W98:W99"/>
    <mergeCell ref="W100:W101"/>
    <mergeCell ref="W102:W103"/>
    <mergeCell ref="W104:W105"/>
    <mergeCell ref="W106:W107"/>
    <mergeCell ref="W108:W109"/>
    <mergeCell ref="W110:W111"/>
    <mergeCell ref="W126:W127"/>
    <mergeCell ref="W129:W130"/>
    <mergeCell ref="W131:W132"/>
    <mergeCell ref="W133:W134"/>
    <mergeCell ref="W135:W136"/>
    <mergeCell ref="W137:W138"/>
    <mergeCell ref="W139:W140"/>
    <mergeCell ref="W141:W142"/>
    <mergeCell ref="W143:W144"/>
    <mergeCell ref="W145:W146"/>
    <mergeCell ref="W147:W148"/>
    <mergeCell ref="W149:W150"/>
    <mergeCell ref="W152:W153"/>
    <mergeCell ref="W154:W155"/>
    <mergeCell ref="W156:W157"/>
    <mergeCell ref="W158:W159"/>
    <mergeCell ref="W160:W161"/>
    <mergeCell ref="W162:W163"/>
    <mergeCell ref="W164:W165"/>
    <mergeCell ref="W166:W167"/>
    <mergeCell ref="W168:W169"/>
    <mergeCell ref="W170:W171"/>
    <mergeCell ref="W172:W173"/>
    <mergeCell ref="W174:W175"/>
    <mergeCell ref="W177:W178"/>
    <mergeCell ref="W179:W180"/>
    <mergeCell ref="W181:W182"/>
    <mergeCell ref="W194:W195"/>
    <mergeCell ref="W197:W198"/>
    <mergeCell ref="W199:W200"/>
    <mergeCell ref="W201:W202"/>
    <mergeCell ref="W204:W205"/>
    <mergeCell ref="W206:W207"/>
    <mergeCell ref="W208:W209"/>
    <mergeCell ref="W210:W211"/>
    <mergeCell ref="W212:W213"/>
    <mergeCell ref="W214:W215"/>
    <mergeCell ref="W216:W217"/>
    <mergeCell ref="W218:W219"/>
    <mergeCell ref="W231:W232"/>
    <mergeCell ref="W234:W235"/>
    <mergeCell ref="W236:W237"/>
    <mergeCell ref="W238:W239"/>
    <mergeCell ref="W240:W241"/>
    <mergeCell ref="W242:W243"/>
    <mergeCell ref="W244:W245"/>
    <mergeCell ref="W246:W247"/>
    <mergeCell ref="W248:W249"/>
    <mergeCell ref="W252:W253"/>
    <mergeCell ref="W254:W255"/>
    <mergeCell ref="W266:W267"/>
    <mergeCell ref="W269:W270"/>
    <mergeCell ref="W271:W272"/>
    <mergeCell ref="X16:X17"/>
    <mergeCell ref="X19:X20"/>
    <mergeCell ref="X21:X22"/>
    <mergeCell ref="X23:X24"/>
    <mergeCell ref="X25:X26"/>
    <mergeCell ref="X27:X28"/>
    <mergeCell ref="X29:X30"/>
    <mergeCell ref="X31:X32"/>
    <mergeCell ref="X33:X34"/>
    <mergeCell ref="X35:X36"/>
    <mergeCell ref="X37:X38"/>
    <mergeCell ref="X39:X40"/>
    <mergeCell ref="X41:X42"/>
    <mergeCell ref="X43:X44"/>
    <mergeCell ref="X45:X46"/>
    <mergeCell ref="X47:X48"/>
    <mergeCell ref="X57:X58"/>
    <mergeCell ref="X60:X61"/>
    <mergeCell ref="X62:X63"/>
    <mergeCell ref="X64:X65"/>
    <mergeCell ref="X77:X78"/>
    <mergeCell ref="X126:X127"/>
    <mergeCell ref="X194:X195"/>
    <mergeCell ref="X231:X232"/>
    <mergeCell ref="X266:X267"/>
    <mergeCell ref="B204:E205"/>
    <mergeCell ref="B206:E207"/>
    <mergeCell ref="B208:E209"/>
    <mergeCell ref="B210:E211"/>
    <mergeCell ref="B212:E213"/>
    <mergeCell ref="B199:E200"/>
    <mergeCell ref="B201:E202"/>
    <mergeCell ref="B168:E169"/>
    <mergeCell ref="B170:E171"/>
    <mergeCell ref="B172:E173"/>
    <mergeCell ref="B174:E175"/>
    <mergeCell ref="B158:E159"/>
    <mergeCell ref="B160:E161"/>
    <mergeCell ref="B162:E163"/>
    <mergeCell ref="B164:E165"/>
    <mergeCell ref="B152:E153"/>
    <mergeCell ref="B154:E155"/>
    <mergeCell ref="B141:E142"/>
    <mergeCell ref="B143:E144"/>
    <mergeCell ref="B145:E146"/>
    <mergeCell ref="B147:E148"/>
    <mergeCell ref="B149:E150"/>
    <mergeCell ref="B252:E253"/>
    <mergeCell ref="B254:E255"/>
    <mergeCell ref="B256:E257"/>
    <mergeCell ref="B271:E272"/>
    <mergeCell ref="B269:E270"/>
    <mergeCell ref="B129:E130"/>
    <mergeCell ref="B131:E132"/>
    <mergeCell ref="B133:E134"/>
    <mergeCell ref="B135:E136"/>
    <mergeCell ref="B137:E138"/>
    <mergeCell ref="B139:E140"/>
    <mergeCell ref="B57:E58"/>
    <mergeCell ref="B194:E195"/>
    <mergeCell ref="B231:E232"/>
    <mergeCell ref="A114:C116"/>
    <mergeCell ref="A117:C119"/>
    <mergeCell ref="A120:C122"/>
    <mergeCell ref="B16:E17"/>
    <mergeCell ref="B77:E78"/>
    <mergeCell ref="A68:C69"/>
    <mergeCell ref="A70:C71"/>
    <mergeCell ref="A72:C73"/>
    <mergeCell ref="A187:C188"/>
    <mergeCell ref="A226:C227"/>
    <mergeCell ref="A189:C190"/>
    <mergeCell ref="B80:E81"/>
    <mergeCell ref="B156:E157"/>
    <mergeCell ref="B166:E167"/>
    <mergeCell ref="B236:E237"/>
    <mergeCell ref="B238:E239"/>
    <mergeCell ref="B240:E241"/>
    <mergeCell ref="B242:E243"/>
    <mergeCell ref="B244:E245"/>
    <mergeCell ref="B266:E267"/>
    <mergeCell ref="A224:C225"/>
    <mergeCell ref="B234:E235"/>
    <mergeCell ref="B248:E249"/>
    <mergeCell ref="B246:E247"/>
    <mergeCell ref="B214:E215"/>
    <mergeCell ref="B216:E217"/>
    <mergeCell ref="B218:E219"/>
    <mergeCell ref="A222:C223"/>
    <mergeCell ref="B197:E198"/>
    <mergeCell ref="A185:C186"/>
    <mergeCell ref="B177:E178"/>
    <mergeCell ref="B179:E180"/>
    <mergeCell ref="B181:E182"/>
    <mergeCell ref="B126:E127"/>
    <mergeCell ref="B98:E99"/>
    <mergeCell ref="B100:E101"/>
    <mergeCell ref="B102:E103"/>
    <mergeCell ref="B104:E105"/>
    <mergeCell ref="B106:E107"/>
    <mergeCell ref="B108:E109"/>
    <mergeCell ref="B110:E111"/>
    <mergeCell ref="B96:E97"/>
    <mergeCell ref="B82:E83"/>
    <mergeCell ref="B84:E85"/>
    <mergeCell ref="B86:E87"/>
    <mergeCell ref="B88:E89"/>
    <mergeCell ref="B90:E91"/>
    <mergeCell ref="B92:E93"/>
    <mergeCell ref="B94:E95"/>
    <mergeCell ref="B60:E61"/>
    <mergeCell ref="B62:E63"/>
    <mergeCell ref="B64:E65"/>
    <mergeCell ref="B39:E40"/>
    <mergeCell ref="B41:E42"/>
    <mergeCell ref="B43:E44"/>
    <mergeCell ref="B45:E46"/>
    <mergeCell ref="B47:E48"/>
    <mergeCell ref="B19:E20"/>
    <mergeCell ref="B29:E30"/>
    <mergeCell ref="A1:D3"/>
    <mergeCell ref="E2:V3"/>
    <mergeCell ref="B21:E22"/>
    <mergeCell ref="B23:E24"/>
    <mergeCell ref="B25:E26"/>
    <mergeCell ref="B27:E28"/>
    <mergeCell ref="B31:E32"/>
    <mergeCell ref="B33:E34"/>
    <mergeCell ref="B35:E36"/>
    <mergeCell ref="B37:E38"/>
  </mergeCells>
  <conditionalFormatting sqref="H64">
    <cfRule type="containsText" dxfId="0" priority="11" operator="between" text="R">
      <formula>NOT(ISERROR(SEARCH("R",H64)))</formula>
    </cfRule>
  </conditionalFormatting>
  <conditionalFormatting sqref="H65">
    <cfRule type="containsText" dxfId="0" priority="14" operator="between" text="R">
      <formula>NOT(ISERROR(SEARCH("R",H65)))</formula>
    </cfRule>
  </conditionalFormatting>
  <conditionalFormatting sqref="H19:S48">
    <cfRule type="containsText" dxfId="1" priority="12" operator="between" text="E">
      <formula>NOT(ISERROR(SEARCH("E",H19)))</formula>
    </cfRule>
    <cfRule type="containsText" priority="13" operator="between" text="E">
      <formula>NOT(ISERROR(SEARCH("E",H19)))</formula>
    </cfRule>
  </conditionalFormatting>
  <conditionalFormatting sqref="H60:S65">
    <cfRule type="containsText" dxfId="1" priority="10" operator="between" text="E">
      <formula>NOT(ISERROR(SEARCH("E",H60)))</formula>
    </cfRule>
  </conditionalFormatting>
  <conditionalFormatting sqref="H62:H63 I168:L169 I166:K167 M166:M167">
    <cfRule type="containsText" dxfId="0" priority="246" operator="between" text="R">
      <formula>NOT(ISERROR(SEARCH("R",H62)))</formula>
    </cfRule>
  </conditionalFormatting>
  <conditionalFormatting sqref="I62:S64">
    <cfRule type="containsText" dxfId="0" priority="278" operator="between" text="R">
      <formula>NOT(ISERROR(SEARCH("R",I62)))</formula>
    </cfRule>
  </conditionalFormatting>
  <conditionalFormatting sqref="H80:S111">
    <cfRule type="containsText" dxfId="1" priority="9" operator="between" text="E">
      <formula>NOT(ISERROR(SEARCH("E",H80)))</formula>
    </cfRule>
  </conditionalFormatting>
  <conditionalFormatting sqref="H129:S150">
    <cfRule type="containsText" dxfId="1" priority="5" operator="between" text="E">
      <formula>NOT(ISERROR(SEARCH("E",H129)))</formula>
    </cfRule>
  </conditionalFormatting>
  <conditionalFormatting sqref="H152:S175">
    <cfRule type="containsText" dxfId="1" priority="4" operator="between" text="E">
      <formula>NOT(ISERROR(SEARCH("E",H152)))</formula>
    </cfRule>
  </conditionalFormatting>
  <conditionalFormatting sqref="I152:S153">
    <cfRule type="containsText" dxfId="0" priority="33" operator="between" text="R">
      <formula>NOT(ISERROR(SEARCH("R",I152)))</formula>
    </cfRule>
  </conditionalFormatting>
  <conditionalFormatting sqref="I164:P165">
    <cfRule type="containsText" dxfId="0" priority="37" operator="between" text="R">
      <formula>NOT(ISERROR(SEARCH("R",I164)))</formula>
    </cfRule>
  </conditionalFormatting>
  <conditionalFormatting sqref="Q164:S167">
    <cfRule type="containsText" dxfId="0" priority="36" operator="between" text="R">
      <formula>NOT(ISERROR(SEARCH("R",Q164)))</formula>
    </cfRule>
  </conditionalFormatting>
  <conditionalFormatting sqref="N166:P167">
    <cfRule type="containsText" dxfId="0" priority="41" operator="between" text="R">
      <formula>NOT(ISERROR(SEARCH("R",N166)))</formula>
    </cfRule>
  </conditionalFormatting>
  <conditionalFormatting sqref="M168:S169">
    <cfRule type="containsText" dxfId="0" priority="35" operator="between" text="R">
      <formula>NOT(ISERROR(SEARCH("R",M168)))</formula>
    </cfRule>
  </conditionalFormatting>
  <conditionalFormatting sqref="H177:S182">
    <cfRule type="containsText" dxfId="1" priority="1" operator="between" text="E">
      <formula>NOT(ISERROR(SEARCH("E",H177)))</formula>
    </cfRule>
  </conditionalFormatting>
  <conditionalFormatting sqref="H197:S202">
    <cfRule type="containsText" dxfId="1" priority="3" operator="between" text="E">
      <formula>NOT(ISERROR(SEARCH("E",H197)))</formula>
    </cfRule>
  </conditionalFormatting>
  <conditionalFormatting sqref="H204:S219">
    <cfRule type="containsText" dxfId="1" priority="2" operator="between" text="E">
      <formula>NOT(ISERROR(SEARCH("E",H204)))</formula>
    </cfRule>
  </conditionalFormatting>
  <conditionalFormatting sqref="H234:S249">
    <cfRule type="containsText" dxfId="1" priority="6" operator="between" text="E">
      <formula>NOT(ISERROR(SEARCH("E",H234)))</formula>
    </cfRule>
  </conditionalFormatting>
  <conditionalFormatting sqref="H251:S257">
    <cfRule type="containsText" dxfId="1" priority="7" operator="between" text="E">
      <formula>NOT(ISERROR(SEARCH("E",H251)))</formula>
    </cfRule>
  </conditionalFormatting>
  <conditionalFormatting sqref="H269:S272">
    <cfRule type="containsText" dxfId="1" priority="8" operator="between" text="E">
      <formula>NOT(ISERROR(SEARCH("E",H269)))</formula>
    </cfRule>
  </conditionalFormatting>
  <dataValidations count="1">
    <dataValidation type="list" allowBlank="1" showInputMessage="1" showErrorMessage="1" sqref="V65762:X65762 V65764:X65764 V131298:X131298 V131300:X131300 V196834:X196834 V196836:X196836 V262370:X262370 V262372:X262372 V327906:X327906 V327908:X327908 V393442:X393442 V393444:X393444 V458978:X458978 V458980:X458980 V524514:X524514 V524516:X524516 V590050:X590050 V590052:X590052 V655586:X655586 V655588:X655588 V721122:X721122 V721124:X721124 V786658:X786658 V786660:X786660 V852194:X852194 V852196:X852196 V917730:X917730 V917732:X917732 V983266:X983266 V983268:X983268 G65762:G65764 G131298:G131300 G196834:G196836 G262370:G262372 G327906:G327908 G393442:G393444 G458978:G458980 G524514:G524516 G590050:G590052 G655586:G655588 G721122:G721124 G786658:G786660 G852194:G852196 G917730:G917732 G983266:G983268 D131298:E131300 D327906:E327908 D524514:E524516 D721122:E721124 D917730:E917732 D196834:E196836 D393442:E393444 D590050:E590052 D786658:E786660 D983266:E983268 D65762:E65764 D262370:E262372 D458978:E458980 D655586:E655588 D852194:E852196">
      <formula1>#REF!</formula1>
    </dataValidation>
  </dataValidations>
  <printOptions horizontalCentered="1"/>
  <pageMargins left="0.196850393700787" right="0.15748031496063" top="0.31496062992126" bottom="0.275590551181102" header="0.551181102362205" footer="0.15748031496063"/>
  <pageSetup paperSize="9" scale="52" fitToHeight="0" orientation="landscape"/>
  <headerFooter>
    <oddFooter>&amp;L
Pag: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1:Y20"/>
  <sheetViews>
    <sheetView topLeftCell="A13" workbookViewId="0">
      <selection activeCell="D25" sqref="D25"/>
    </sheetView>
  </sheetViews>
  <sheetFormatPr defaultColWidth="11" defaultRowHeight="14.5"/>
  <sheetData>
    <row r="11" s="23" customFormat="1" ht="40" customHeight="1" outlineLevel="1" spans="1:25">
      <c r="A11" s="24" t="s">
        <v>381</v>
      </c>
      <c r="B11" s="25" t="s">
        <v>382</v>
      </c>
      <c r="C11" s="26"/>
      <c r="D11" s="26"/>
      <c r="E11" s="27"/>
      <c r="F11" s="7" t="s">
        <v>131</v>
      </c>
      <c r="G11" s="7" t="s">
        <v>383</v>
      </c>
      <c r="H11" s="7" t="s">
        <v>384</v>
      </c>
      <c r="I11" s="28"/>
      <c r="J11" s="28"/>
      <c r="K11" s="28"/>
      <c r="L11" s="28"/>
      <c r="M11" s="28"/>
      <c r="N11" s="29"/>
      <c r="O11" s="29"/>
      <c r="P11" s="29"/>
      <c r="Q11" s="29"/>
      <c r="R11" s="29"/>
      <c r="S11" s="29"/>
      <c r="T11" s="30" t="s">
        <v>44</v>
      </c>
      <c r="U11" s="18"/>
      <c r="V11" s="32">
        <v>0</v>
      </c>
      <c r="W11" s="33">
        <v>0</v>
      </c>
      <c r="X11" s="34" t="s">
        <v>45</v>
      </c>
      <c r="Y11" s="38" t="s">
        <v>385</v>
      </c>
    </row>
    <row r="12" s="23" customFormat="1" ht="40" customHeight="1" outlineLevel="1" spans="1:25">
      <c r="A12" s="24" t="s">
        <v>386</v>
      </c>
      <c r="B12" s="25" t="s">
        <v>387</v>
      </c>
      <c r="C12" s="26"/>
      <c r="D12" s="26"/>
      <c r="E12" s="27"/>
      <c r="F12" s="7" t="s">
        <v>388</v>
      </c>
      <c r="G12" s="7" t="s">
        <v>383</v>
      </c>
      <c r="H12" s="7" t="s">
        <v>389</v>
      </c>
      <c r="I12" s="28"/>
      <c r="J12" s="28"/>
      <c r="K12" s="28"/>
      <c r="L12" s="28"/>
      <c r="M12" s="28"/>
      <c r="N12" s="29"/>
      <c r="O12" s="29"/>
      <c r="P12" s="29"/>
      <c r="Q12" s="29"/>
      <c r="R12" s="29"/>
      <c r="S12" s="29"/>
      <c r="T12" s="30" t="s">
        <v>44</v>
      </c>
      <c r="U12" s="18"/>
      <c r="V12" s="32">
        <v>0</v>
      </c>
      <c r="W12" s="33">
        <v>0</v>
      </c>
      <c r="X12" s="34" t="s">
        <v>390</v>
      </c>
      <c r="Y12" s="38" t="s">
        <v>391</v>
      </c>
    </row>
    <row r="13" s="23" customFormat="1" ht="40" customHeight="1" outlineLevel="1" spans="1:25">
      <c r="A13" s="24" t="s">
        <v>392</v>
      </c>
      <c r="B13" s="25" t="s">
        <v>393</v>
      </c>
      <c r="C13" s="26"/>
      <c r="D13" s="26"/>
      <c r="E13" s="27"/>
      <c r="F13" s="7" t="s">
        <v>388</v>
      </c>
      <c r="G13" s="7" t="s">
        <v>383</v>
      </c>
      <c r="H13" s="7" t="s">
        <v>389</v>
      </c>
      <c r="I13" s="30" t="s">
        <v>394</v>
      </c>
      <c r="J13" s="30" t="s">
        <v>394</v>
      </c>
      <c r="K13" s="30" t="s">
        <v>394</v>
      </c>
      <c r="L13" s="30" t="s">
        <v>394</v>
      </c>
      <c r="M13" s="30" t="s">
        <v>394</v>
      </c>
      <c r="N13" s="31" t="s">
        <v>394</v>
      </c>
      <c r="O13" s="31" t="s">
        <v>394</v>
      </c>
      <c r="P13" s="31" t="s">
        <v>394</v>
      </c>
      <c r="Q13" s="31" t="s">
        <v>394</v>
      </c>
      <c r="R13" s="31" t="s">
        <v>394</v>
      </c>
      <c r="S13" s="31" t="s">
        <v>44</v>
      </c>
      <c r="T13" s="30" t="s">
        <v>44</v>
      </c>
      <c r="U13" s="18"/>
      <c r="V13" s="32">
        <v>0.9</v>
      </c>
      <c r="W13" s="33">
        <v>0</v>
      </c>
      <c r="X13" s="34" t="s">
        <v>395</v>
      </c>
      <c r="Y13" s="38" t="s">
        <v>396</v>
      </c>
    </row>
    <row r="14" s="23" customFormat="1" ht="40" customHeight="1" outlineLevel="1" spans="1:25">
      <c r="A14" s="24" t="s">
        <v>397</v>
      </c>
      <c r="B14" s="25" t="s">
        <v>398</v>
      </c>
      <c r="C14" s="26"/>
      <c r="D14" s="26"/>
      <c r="E14" s="27"/>
      <c r="F14" s="7" t="s">
        <v>388</v>
      </c>
      <c r="G14" s="7" t="s">
        <v>383</v>
      </c>
      <c r="H14" s="7" t="s">
        <v>389</v>
      </c>
      <c r="I14" s="30" t="s">
        <v>394</v>
      </c>
      <c r="J14" s="30" t="s">
        <v>394</v>
      </c>
      <c r="K14" s="30" t="s">
        <v>394</v>
      </c>
      <c r="L14" s="30" t="s">
        <v>394</v>
      </c>
      <c r="M14" s="30" t="s">
        <v>394</v>
      </c>
      <c r="N14" s="31" t="s">
        <v>394</v>
      </c>
      <c r="O14" s="31" t="s">
        <v>394</v>
      </c>
      <c r="P14" s="31" t="s">
        <v>394</v>
      </c>
      <c r="Q14" s="31" t="s">
        <v>394</v>
      </c>
      <c r="R14" s="31" t="s">
        <v>394</v>
      </c>
      <c r="S14" s="31" t="s">
        <v>44</v>
      </c>
      <c r="T14" s="31" t="s">
        <v>44</v>
      </c>
      <c r="U14" s="18"/>
      <c r="V14" s="32">
        <v>0.84</v>
      </c>
      <c r="W14" s="33">
        <v>0</v>
      </c>
      <c r="X14" s="34" t="s">
        <v>399</v>
      </c>
      <c r="Y14" s="38" t="s">
        <v>400</v>
      </c>
    </row>
    <row r="15" s="23" customFormat="1" ht="60" customHeight="1" outlineLevel="1" spans="1:25">
      <c r="A15" s="24" t="s">
        <v>401</v>
      </c>
      <c r="B15" s="25" t="s">
        <v>402</v>
      </c>
      <c r="C15" s="26"/>
      <c r="D15" s="26"/>
      <c r="E15" s="27"/>
      <c r="F15" s="7" t="s">
        <v>403</v>
      </c>
      <c r="G15" s="7" t="s">
        <v>383</v>
      </c>
      <c r="H15" s="7" t="s">
        <v>384</v>
      </c>
      <c r="I15" s="28"/>
      <c r="J15" s="28"/>
      <c r="K15" s="28"/>
      <c r="L15" s="28"/>
      <c r="M15" s="28"/>
      <c r="N15" s="29"/>
      <c r="O15" s="29"/>
      <c r="P15" s="29"/>
      <c r="Q15" s="29" t="s">
        <v>394</v>
      </c>
      <c r="R15" s="29"/>
      <c r="S15" s="29"/>
      <c r="T15" s="29"/>
      <c r="U15" s="18"/>
      <c r="V15" s="32">
        <v>1</v>
      </c>
      <c r="W15" s="33">
        <v>0</v>
      </c>
      <c r="X15" s="34" t="s">
        <v>45</v>
      </c>
      <c r="Y15" s="38" t="s">
        <v>404</v>
      </c>
    </row>
    <row r="16" s="23" customFormat="1" ht="53.25" customHeight="1" outlineLevel="1" spans="1:25">
      <c r="A16" s="24" t="s">
        <v>405</v>
      </c>
      <c r="B16" s="25" t="s">
        <v>406</v>
      </c>
      <c r="C16" s="26"/>
      <c r="D16" s="26"/>
      <c r="E16" s="27"/>
      <c r="F16" s="7" t="s">
        <v>388</v>
      </c>
      <c r="G16" s="7" t="s">
        <v>383</v>
      </c>
      <c r="H16" s="7" t="s">
        <v>389</v>
      </c>
      <c r="I16" s="28"/>
      <c r="J16" s="28"/>
      <c r="K16" s="30" t="s">
        <v>394</v>
      </c>
      <c r="L16" s="30" t="s">
        <v>394</v>
      </c>
      <c r="M16" s="30" t="s">
        <v>394</v>
      </c>
      <c r="N16" s="30" t="s">
        <v>394</v>
      </c>
      <c r="O16" s="30" t="s">
        <v>394</v>
      </c>
      <c r="P16" s="30" t="s">
        <v>394</v>
      </c>
      <c r="Q16" s="30" t="s">
        <v>394</v>
      </c>
      <c r="R16" s="30" t="s">
        <v>394</v>
      </c>
      <c r="S16" s="30" t="s">
        <v>212</v>
      </c>
      <c r="T16" s="30" t="s">
        <v>212</v>
      </c>
      <c r="U16" s="18"/>
      <c r="V16" s="32"/>
      <c r="W16" s="33"/>
      <c r="X16" s="35"/>
      <c r="Y16" s="38"/>
    </row>
    <row r="20" s="23" customFormat="1" ht="32.25" customHeight="1" outlineLevel="1" spans="1:25">
      <c r="A20" s="24" t="s">
        <v>407</v>
      </c>
      <c r="B20" s="25" t="s">
        <v>408</v>
      </c>
      <c r="C20" s="26"/>
      <c r="D20" s="26"/>
      <c r="E20" s="27"/>
      <c r="F20" s="7" t="s">
        <v>409</v>
      </c>
      <c r="G20" s="7" t="s">
        <v>383</v>
      </c>
      <c r="H20" s="7" t="s">
        <v>384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8"/>
      <c r="V20" s="32"/>
      <c r="W20" s="36"/>
      <c r="X20" s="37"/>
      <c r="Y20" s="38"/>
    </row>
  </sheetData>
  <mergeCells count="7">
    <mergeCell ref="B11:E11"/>
    <mergeCell ref="B12:E12"/>
    <mergeCell ref="B13:E13"/>
    <mergeCell ref="B14:E14"/>
    <mergeCell ref="B15:E15"/>
    <mergeCell ref="B16:E16"/>
    <mergeCell ref="B20:E20"/>
  </mergeCells>
  <conditionalFormatting sqref="I20:U20">
    <cfRule type="containsText" dxfId="0" priority="1" operator="between" text="R">
      <formula>NOT(ISERROR(SEARCH("R",I20)))</formula>
    </cfRule>
  </conditionalFormatting>
  <conditionalFormatting sqref="I11:U16">
    <cfRule type="containsText" dxfId="0" priority="3" operator="between" text="R">
      <formula>NOT(ISERROR(SEARCH("R",I11)))</formula>
    </cfRule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4"/>
  <sheetViews>
    <sheetView zoomScale="70" zoomScaleNormal="70" topLeftCell="B69" workbookViewId="0">
      <selection activeCell="E73" sqref="E73:G73"/>
    </sheetView>
  </sheetViews>
  <sheetFormatPr defaultColWidth="11" defaultRowHeight="14.5"/>
  <cols>
    <col min="2" max="2" width="60.5454545454545" customWidth="1"/>
    <col min="3" max="3" width="65.5454545454545" customWidth="1"/>
    <col min="4" max="4" width="82.8181818181818" customWidth="1"/>
    <col min="5" max="5" width="25" customWidth="1"/>
    <col min="6" max="6" width="18.5454545454545" customWidth="1"/>
    <col min="7" max="7" width="17.2727272727273" customWidth="1"/>
  </cols>
  <sheetData>
    <row r="1" spans="1:14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15"/>
    </row>
    <row r="2" spans="1:14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15"/>
    </row>
    <row r="3" spans="1:14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15"/>
    </row>
    <row r="4" spans="1:14">
      <c r="A4" s="1"/>
      <c r="B4" s="3" t="s">
        <v>410</v>
      </c>
      <c r="C4" s="3" t="s">
        <v>411</v>
      </c>
      <c r="D4" s="3" t="s">
        <v>412</v>
      </c>
      <c r="E4" s="4" t="s">
        <v>413</v>
      </c>
      <c r="F4" s="4" t="s">
        <v>414</v>
      </c>
      <c r="G4" s="4" t="s">
        <v>415</v>
      </c>
      <c r="H4" s="2"/>
      <c r="I4" s="2"/>
      <c r="J4" s="2"/>
      <c r="K4" s="15"/>
      <c r="L4" s="15"/>
      <c r="M4" s="15"/>
      <c r="N4" s="15"/>
    </row>
    <row r="5" ht="48" customHeight="1" spans="1:14">
      <c r="A5" s="1"/>
      <c r="B5" s="5" t="s">
        <v>416</v>
      </c>
      <c r="C5" s="5" t="s">
        <v>417</v>
      </c>
      <c r="D5" s="6" t="s">
        <v>418</v>
      </c>
      <c r="E5" s="7" t="s">
        <v>43</v>
      </c>
      <c r="F5" s="7" t="s">
        <v>419</v>
      </c>
      <c r="G5" s="7" t="s">
        <v>420</v>
      </c>
      <c r="H5" s="2"/>
      <c r="I5" s="2"/>
      <c r="J5" s="2"/>
      <c r="K5" s="15"/>
      <c r="L5" s="15"/>
      <c r="M5" s="15"/>
      <c r="N5" s="15"/>
    </row>
    <row r="6" ht="45" customHeight="1" spans="1:14">
      <c r="A6" s="1"/>
      <c r="B6" s="5"/>
      <c r="C6" s="5"/>
      <c r="D6" s="6" t="s">
        <v>421</v>
      </c>
      <c r="E6" s="7" t="s">
        <v>422</v>
      </c>
      <c r="F6" s="7" t="s">
        <v>383</v>
      </c>
      <c r="G6" s="7" t="s">
        <v>423</v>
      </c>
      <c r="H6" s="2"/>
      <c r="I6" s="2"/>
      <c r="J6" s="2"/>
      <c r="K6" s="15"/>
      <c r="L6" s="15"/>
      <c r="M6" s="15"/>
      <c r="N6" s="15"/>
    </row>
    <row r="7" ht="26" spans="1:14">
      <c r="A7" s="1"/>
      <c r="B7" s="5"/>
      <c r="C7" s="5"/>
      <c r="D7" s="6" t="s">
        <v>424</v>
      </c>
      <c r="E7" s="7" t="s">
        <v>425</v>
      </c>
      <c r="F7" s="7" t="s">
        <v>383</v>
      </c>
      <c r="G7" s="7" t="s">
        <v>384</v>
      </c>
      <c r="H7" s="2"/>
      <c r="I7" s="2"/>
      <c r="J7" s="2"/>
      <c r="K7" s="15"/>
      <c r="L7" s="15"/>
      <c r="M7" s="15"/>
      <c r="N7" s="15"/>
    </row>
    <row r="8" ht="26" spans="1:14">
      <c r="A8" s="1"/>
      <c r="B8" s="5"/>
      <c r="C8" s="5"/>
      <c r="D8" s="6" t="s">
        <v>59</v>
      </c>
      <c r="E8" s="7" t="s">
        <v>425</v>
      </c>
      <c r="F8" s="7" t="s">
        <v>383</v>
      </c>
      <c r="G8" s="7" t="s">
        <v>384</v>
      </c>
      <c r="H8" s="2"/>
      <c r="I8" s="2"/>
      <c r="J8" s="2"/>
      <c r="K8" s="15"/>
      <c r="L8" s="15"/>
      <c r="M8" s="15"/>
      <c r="N8" s="15"/>
    </row>
    <row r="9" ht="45" customHeight="1" spans="1:14">
      <c r="A9" s="1"/>
      <c r="B9" s="5"/>
      <c r="C9" s="5"/>
      <c r="D9" s="6" t="s">
        <v>426</v>
      </c>
      <c r="E9" s="7" t="s">
        <v>427</v>
      </c>
      <c r="F9" s="7" t="s">
        <v>383</v>
      </c>
      <c r="G9" s="7" t="s">
        <v>384</v>
      </c>
      <c r="H9" s="2"/>
      <c r="I9" s="2"/>
      <c r="J9" s="2"/>
      <c r="K9" s="15"/>
      <c r="L9" s="15"/>
      <c r="M9" s="15"/>
      <c r="N9" s="15"/>
    </row>
    <row r="10" ht="26" spans="1:14">
      <c r="A10" s="1"/>
      <c r="B10" s="5"/>
      <c r="C10" s="5"/>
      <c r="D10" s="6" t="s">
        <v>428</v>
      </c>
      <c r="E10" s="7" t="s">
        <v>429</v>
      </c>
      <c r="F10" s="7" t="s">
        <v>383</v>
      </c>
      <c r="G10" s="7" t="s">
        <v>384</v>
      </c>
      <c r="H10" s="2"/>
      <c r="I10" s="2"/>
      <c r="J10" s="2"/>
      <c r="K10" s="15"/>
      <c r="L10" s="15"/>
      <c r="M10" s="15"/>
      <c r="N10" s="15"/>
    </row>
    <row r="11" ht="26" spans="1:14">
      <c r="A11" s="1"/>
      <c r="B11" s="5"/>
      <c r="C11" s="5"/>
      <c r="D11" s="6" t="s">
        <v>430</v>
      </c>
      <c r="E11" s="7" t="s">
        <v>431</v>
      </c>
      <c r="F11" s="7" t="s">
        <v>383</v>
      </c>
      <c r="G11" s="7" t="s">
        <v>384</v>
      </c>
      <c r="H11" s="2"/>
      <c r="I11" s="2"/>
      <c r="J11" s="2"/>
      <c r="K11" s="15"/>
      <c r="L11" s="15"/>
      <c r="M11" s="15"/>
      <c r="N11" s="15"/>
    </row>
    <row r="12" ht="26" spans="1:14">
      <c r="A12" s="1"/>
      <c r="B12" s="5"/>
      <c r="C12" s="5"/>
      <c r="D12" s="6" t="s">
        <v>432</v>
      </c>
      <c r="E12" s="7" t="s">
        <v>429</v>
      </c>
      <c r="F12" s="7" t="s">
        <v>383</v>
      </c>
      <c r="G12" s="7" t="s">
        <v>384</v>
      </c>
      <c r="H12" s="2"/>
      <c r="I12" s="2"/>
      <c r="J12" s="2"/>
      <c r="K12" s="15"/>
      <c r="L12" s="15"/>
      <c r="M12" s="15"/>
      <c r="N12" s="15"/>
    </row>
    <row r="13" ht="26" spans="1:14">
      <c r="A13" s="1"/>
      <c r="B13" s="5"/>
      <c r="C13" s="5"/>
      <c r="D13" s="6" t="s">
        <v>433</v>
      </c>
      <c r="E13" s="7" t="s">
        <v>434</v>
      </c>
      <c r="F13" s="7" t="s">
        <v>383</v>
      </c>
      <c r="G13" s="7" t="s">
        <v>384</v>
      </c>
      <c r="H13" s="2"/>
      <c r="I13" s="2"/>
      <c r="J13" s="2"/>
      <c r="K13" s="15"/>
      <c r="L13" s="15"/>
      <c r="M13" s="15"/>
      <c r="N13" s="15"/>
    </row>
    <row r="14" ht="26" spans="1:14">
      <c r="A14" s="1"/>
      <c r="B14" s="5"/>
      <c r="C14" s="5"/>
      <c r="D14" s="6" t="s">
        <v>435</v>
      </c>
      <c r="E14" s="7" t="s">
        <v>436</v>
      </c>
      <c r="F14" s="7" t="s">
        <v>383</v>
      </c>
      <c r="G14" s="7" t="s">
        <v>384</v>
      </c>
      <c r="H14" s="2"/>
      <c r="I14" s="2"/>
      <c r="J14" s="2"/>
      <c r="K14" s="15"/>
      <c r="L14" s="15"/>
      <c r="M14" s="15"/>
      <c r="N14" s="15"/>
    </row>
    <row r="15" ht="26" spans="1:14">
      <c r="A15" s="1"/>
      <c r="B15" s="5"/>
      <c r="C15" s="5"/>
      <c r="D15" s="6" t="s">
        <v>437</v>
      </c>
      <c r="E15" s="7" t="s">
        <v>431</v>
      </c>
      <c r="F15" s="7" t="s">
        <v>383</v>
      </c>
      <c r="G15" s="7" t="s">
        <v>384</v>
      </c>
      <c r="H15" s="2"/>
      <c r="I15" s="2"/>
      <c r="J15" s="2"/>
      <c r="K15" s="15"/>
      <c r="L15" s="15"/>
      <c r="M15" s="15"/>
      <c r="N15" s="15"/>
    </row>
    <row r="16" ht="26" spans="1:14">
      <c r="A16" s="1"/>
      <c r="B16" s="5"/>
      <c r="C16" s="5"/>
      <c r="D16" s="6" t="s">
        <v>438</v>
      </c>
      <c r="E16" s="7" t="s">
        <v>429</v>
      </c>
      <c r="F16" s="7" t="s">
        <v>383</v>
      </c>
      <c r="G16" s="7" t="s">
        <v>384</v>
      </c>
      <c r="H16" s="2"/>
      <c r="I16" s="2"/>
      <c r="J16" s="2"/>
      <c r="K16" s="15"/>
      <c r="L16" s="15"/>
      <c r="M16" s="15"/>
      <c r="N16" s="15"/>
    </row>
    <row r="17" ht="26" spans="1:14">
      <c r="A17" s="1"/>
      <c r="B17" s="5"/>
      <c r="C17" s="8" t="s">
        <v>439</v>
      </c>
      <c r="D17" s="6" t="s">
        <v>440</v>
      </c>
      <c r="E17" s="7" t="s">
        <v>441</v>
      </c>
      <c r="F17" s="7" t="s">
        <v>383</v>
      </c>
      <c r="G17" s="7" t="s">
        <v>384</v>
      </c>
      <c r="H17" s="2"/>
      <c r="I17" s="2"/>
      <c r="J17" s="2"/>
      <c r="K17" s="15"/>
      <c r="L17" s="15"/>
      <c r="M17" s="15"/>
      <c r="N17" s="15"/>
    </row>
    <row r="18" ht="26" spans="1:14">
      <c r="A18" s="1"/>
      <c r="B18" s="5"/>
      <c r="C18" s="9"/>
      <c r="D18" s="6" t="s">
        <v>442</v>
      </c>
      <c r="E18" s="7" t="s">
        <v>441</v>
      </c>
      <c r="F18" s="7" t="s">
        <v>383</v>
      </c>
      <c r="G18" s="7" t="s">
        <v>384</v>
      </c>
      <c r="H18" s="2"/>
      <c r="I18" s="2"/>
      <c r="J18" s="2"/>
      <c r="K18" s="15"/>
      <c r="L18" s="15"/>
      <c r="M18" s="15"/>
      <c r="N18" s="15"/>
    </row>
    <row r="19" ht="26" spans="1:14">
      <c r="A19" s="1"/>
      <c r="B19" s="5"/>
      <c r="C19" s="9"/>
      <c r="D19" s="6" t="s">
        <v>99</v>
      </c>
      <c r="E19" s="7" t="s">
        <v>443</v>
      </c>
      <c r="F19" s="7" t="s">
        <v>383</v>
      </c>
      <c r="G19" s="7" t="s">
        <v>384</v>
      </c>
      <c r="H19" s="2"/>
      <c r="I19" s="2"/>
      <c r="J19" s="2"/>
      <c r="K19" s="15"/>
      <c r="L19" s="15"/>
      <c r="M19" s="15"/>
      <c r="N19" s="15"/>
    </row>
    <row r="20" ht="26" spans="1:14">
      <c r="A20" s="1"/>
      <c r="B20" s="5"/>
      <c r="C20" s="9"/>
      <c r="D20" s="6" t="s">
        <v>444</v>
      </c>
      <c r="E20" s="7" t="s">
        <v>441</v>
      </c>
      <c r="F20" s="7" t="s">
        <v>383</v>
      </c>
      <c r="G20" s="7" t="s">
        <v>384</v>
      </c>
      <c r="H20" s="2"/>
      <c r="I20" s="2"/>
      <c r="J20" s="2"/>
      <c r="K20" s="15"/>
      <c r="L20" s="15"/>
      <c r="M20" s="15"/>
      <c r="N20" s="15"/>
    </row>
    <row r="21" ht="26" spans="1:14">
      <c r="A21" s="1"/>
      <c r="B21" s="5"/>
      <c r="C21" s="9"/>
      <c r="D21" s="6" t="s">
        <v>445</v>
      </c>
      <c r="E21" s="7" t="s">
        <v>441</v>
      </c>
      <c r="F21" s="7" t="s">
        <v>383</v>
      </c>
      <c r="G21" s="7" t="s">
        <v>384</v>
      </c>
      <c r="H21" s="2"/>
      <c r="I21" s="2"/>
      <c r="J21" s="2"/>
      <c r="K21" s="15"/>
      <c r="L21" s="15"/>
      <c r="M21" s="15"/>
      <c r="N21" s="15"/>
    </row>
    <row r="22" ht="26" spans="1:14">
      <c r="A22" s="1"/>
      <c r="B22" s="5"/>
      <c r="C22" s="10"/>
      <c r="D22" s="6" t="s">
        <v>446</v>
      </c>
      <c r="E22" s="7" t="s">
        <v>425</v>
      </c>
      <c r="F22" s="7" t="s">
        <v>383</v>
      </c>
      <c r="G22" s="7" t="s">
        <v>384</v>
      </c>
      <c r="H22" s="2"/>
      <c r="I22" s="2"/>
      <c r="J22" s="2"/>
      <c r="K22" s="15"/>
      <c r="L22" s="15"/>
      <c r="M22" s="15"/>
      <c r="N22" s="15"/>
    </row>
    <row r="23" ht="26" spans="1:14">
      <c r="A23" s="1"/>
      <c r="B23" s="11" t="s">
        <v>447</v>
      </c>
      <c r="C23" s="11" t="s">
        <v>181</v>
      </c>
      <c r="D23" s="12" t="s">
        <v>448</v>
      </c>
      <c r="E23" s="7" t="s">
        <v>441</v>
      </c>
      <c r="F23" s="7" t="s">
        <v>383</v>
      </c>
      <c r="G23" s="7" t="s">
        <v>384</v>
      </c>
      <c r="H23" s="2"/>
      <c r="I23" s="2"/>
      <c r="J23" s="2"/>
      <c r="K23" s="15"/>
      <c r="L23" s="15"/>
      <c r="M23" s="15"/>
      <c r="N23" s="15"/>
    </row>
    <row r="24" ht="26" spans="1:14">
      <c r="A24" s="1"/>
      <c r="B24" s="11"/>
      <c r="C24" s="11"/>
      <c r="D24" s="12" t="s">
        <v>449</v>
      </c>
      <c r="E24" s="7" t="s">
        <v>441</v>
      </c>
      <c r="F24" s="7" t="s">
        <v>383</v>
      </c>
      <c r="G24" s="7" t="s">
        <v>384</v>
      </c>
      <c r="H24" s="2"/>
      <c r="I24" s="2"/>
      <c r="J24" s="2"/>
      <c r="K24" s="15"/>
      <c r="L24" s="15"/>
      <c r="M24" s="15"/>
      <c r="N24" s="15"/>
    </row>
    <row r="25" ht="26" spans="1:14">
      <c r="A25" s="1"/>
      <c r="B25" s="11"/>
      <c r="C25" s="11"/>
      <c r="D25" s="12" t="s">
        <v>450</v>
      </c>
      <c r="E25" s="7" t="s">
        <v>441</v>
      </c>
      <c r="F25" s="7" t="s">
        <v>383</v>
      </c>
      <c r="G25" s="7" t="s">
        <v>384</v>
      </c>
      <c r="H25" s="2"/>
      <c r="I25" s="2"/>
      <c r="J25" s="2"/>
      <c r="K25" s="15"/>
      <c r="L25" s="15"/>
      <c r="M25" s="15"/>
      <c r="N25" s="15"/>
    </row>
    <row r="26" ht="26" spans="1:14">
      <c r="A26" s="1"/>
      <c r="B26" s="11"/>
      <c r="C26" s="11"/>
      <c r="D26" s="12" t="s">
        <v>451</v>
      </c>
      <c r="E26" s="7" t="s">
        <v>441</v>
      </c>
      <c r="F26" s="7" t="s">
        <v>383</v>
      </c>
      <c r="G26" s="7" t="s">
        <v>384</v>
      </c>
      <c r="H26" s="2"/>
      <c r="I26" s="2"/>
      <c r="J26" s="2"/>
      <c r="K26" s="15"/>
      <c r="L26" s="15"/>
      <c r="M26" s="15"/>
      <c r="N26" s="15"/>
    </row>
    <row r="27" ht="26" spans="1:14">
      <c r="A27" s="1"/>
      <c r="B27" s="11"/>
      <c r="C27" s="11"/>
      <c r="D27" s="12" t="s">
        <v>452</v>
      </c>
      <c r="E27" s="7" t="s">
        <v>441</v>
      </c>
      <c r="F27" s="7" t="s">
        <v>383</v>
      </c>
      <c r="G27" s="7" t="s">
        <v>384</v>
      </c>
      <c r="H27" s="2"/>
      <c r="I27" s="2"/>
      <c r="J27" s="2"/>
      <c r="K27" s="15"/>
      <c r="L27" s="15"/>
      <c r="M27" s="15"/>
      <c r="N27" s="15"/>
    </row>
    <row r="28" ht="26" spans="1:14">
      <c r="A28" s="1"/>
      <c r="B28" s="11"/>
      <c r="C28" s="11"/>
      <c r="D28" s="12" t="s">
        <v>453</v>
      </c>
      <c r="E28" s="7" t="s">
        <v>441</v>
      </c>
      <c r="F28" s="7" t="s">
        <v>383</v>
      </c>
      <c r="G28" s="7" t="s">
        <v>384</v>
      </c>
      <c r="H28" s="2"/>
      <c r="I28" s="2"/>
      <c r="J28" s="2"/>
      <c r="K28" s="15"/>
      <c r="L28" s="15"/>
      <c r="M28" s="15"/>
      <c r="N28" s="15"/>
    </row>
    <row r="29" ht="29" spans="1:14">
      <c r="A29" s="1"/>
      <c r="B29" s="11"/>
      <c r="C29" s="11"/>
      <c r="D29" s="12" t="s">
        <v>454</v>
      </c>
      <c r="E29" s="7" t="s">
        <v>441</v>
      </c>
      <c r="F29" s="7" t="s">
        <v>383</v>
      </c>
      <c r="G29" s="7" t="s">
        <v>384</v>
      </c>
      <c r="H29" s="2"/>
      <c r="I29" s="2"/>
      <c r="J29" s="2"/>
      <c r="K29" s="15"/>
      <c r="L29" s="15"/>
      <c r="M29" s="15"/>
      <c r="N29" s="15"/>
    </row>
    <row r="30" ht="39" spans="1:14">
      <c r="A30" s="1"/>
      <c r="B30" s="11"/>
      <c r="C30" s="11"/>
      <c r="D30" s="12" t="s">
        <v>455</v>
      </c>
      <c r="E30" s="7" t="s">
        <v>456</v>
      </c>
      <c r="F30" s="7" t="s">
        <v>383</v>
      </c>
      <c r="G30" s="7" t="s">
        <v>384</v>
      </c>
      <c r="H30" s="2"/>
      <c r="I30" s="2"/>
      <c r="J30" s="2"/>
      <c r="K30" s="15"/>
      <c r="L30" s="15"/>
      <c r="M30" s="15"/>
      <c r="N30" s="15"/>
    </row>
    <row r="31" ht="69.75" customHeight="1" spans="1:14">
      <c r="A31" s="1"/>
      <c r="B31" s="11"/>
      <c r="C31" s="11"/>
      <c r="D31" s="12" t="s">
        <v>457</v>
      </c>
      <c r="E31" s="7" t="s">
        <v>458</v>
      </c>
      <c r="F31" s="7" t="s">
        <v>383</v>
      </c>
      <c r="G31" s="7" t="s">
        <v>384</v>
      </c>
      <c r="H31" s="2"/>
      <c r="I31" s="2"/>
      <c r="J31" s="2"/>
      <c r="K31" s="15"/>
      <c r="L31" s="15"/>
      <c r="M31" s="15"/>
      <c r="N31" s="15"/>
    </row>
    <row r="32" ht="45" customHeight="1" spans="1:14">
      <c r="A32" s="1"/>
      <c r="B32" s="11"/>
      <c r="C32" s="11"/>
      <c r="D32" s="12" t="s">
        <v>459</v>
      </c>
      <c r="E32" s="7" t="s">
        <v>436</v>
      </c>
      <c r="F32" s="7" t="s">
        <v>383</v>
      </c>
      <c r="G32" s="7" t="s">
        <v>384</v>
      </c>
      <c r="H32" s="2"/>
      <c r="I32" s="2"/>
      <c r="J32" s="2"/>
      <c r="K32" s="15"/>
      <c r="L32" s="15"/>
      <c r="M32" s="15"/>
      <c r="N32" s="15"/>
    </row>
    <row r="33" ht="35.25" customHeight="1" spans="1:14">
      <c r="A33" s="1"/>
      <c r="B33" s="11"/>
      <c r="C33" s="13" t="s">
        <v>182</v>
      </c>
      <c r="D33" s="12" t="s">
        <v>460</v>
      </c>
      <c r="E33" s="7" t="s">
        <v>131</v>
      </c>
      <c r="F33" s="7" t="s">
        <v>383</v>
      </c>
      <c r="G33" s="7" t="s">
        <v>384</v>
      </c>
      <c r="H33" s="2"/>
      <c r="I33" s="2"/>
      <c r="J33" s="2"/>
      <c r="K33" s="15"/>
      <c r="L33" s="15"/>
      <c r="M33" s="15"/>
      <c r="N33" s="15"/>
    </row>
    <row r="34" ht="32.25" customHeight="1" spans="1:14">
      <c r="A34" s="1"/>
      <c r="B34" s="11"/>
      <c r="C34" s="14"/>
      <c r="D34" s="12" t="s">
        <v>461</v>
      </c>
      <c r="E34" s="7" t="s">
        <v>131</v>
      </c>
      <c r="F34" s="7" t="s">
        <v>383</v>
      </c>
      <c r="G34" s="7" t="s">
        <v>384</v>
      </c>
      <c r="H34" s="2"/>
      <c r="I34" s="2"/>
      <c r="J34" s="2"/>
      <c r="K34" s="15"/>
      <c r="L34" s="15"/>
      <c r="M34" s="15"/>
      <c r="N34" s="15"/>
    </row>
    <row r="35" ht="32.25" customHeight="1" spans="1:14">
      <c r="A35" s="1"/>
      <c r="B35" s="11"/>
      <c r="C35" s="14"/>
      <c r="D35" s="12" t="s">
        <v>462</v>
      </c>
      <c r="E35" s="7" t="s">
        <v>131</v>
      </c>
      <c r="F35" s="7" t="s">
        <v>383</v>
      </c>
      <c r="G35" s="7" t="s">
        <v>384</v>
      </c>
      <c r="H35" s="2"/>
      <c r="I35" s="2"/>
      <c r="J35" s="2"/>
      <c r="K35" s="15"/>
      <c r="L35" s="15"/>
      <c r="M35" s="15"/>
      <c r="N35" s="15"/>
    </row>
    <row r="36" ht="26" spans="1:14">
      <c r="A36" s="1"/>
      <c r="B36" s="11"/>
      <c r="C36" s="14"/>
      <c r="D36" s="12" t="s">
        <v>463</v>
      </c>
      <c r="E36" s="7" t="s">
        <v>409</v>
      </c>
      <c r="F36" s="7" t="s">
        <v>383</v>
      </c>
      <c r="G36" s="7" t="s">
        <v>384</v>
      </c>
      <c r="H36" s="2"/>
      <c r="I36" s="2"/>
      <c r="J36" s="2"/>
      <c r="K36" s="15"/>
      <c r="L36" s="15"/>
      <c r="M36" s="15"/>
      <c r="N36" s="15"/>
    </row>
    <row r="37" ht="26" spans="1:14">
      <c r="A37" s="1"/>
      <c r="B37" s="11"/>
      <c r="C37" s="14"/>
      <c r="D37" s="12" t="s">
        <v>464</v>
      </c>
      <c r="E37" s="7" t="s">
        <v>131</v>
      </c>
      <c r="F37" s="7" t="s">
        <v>383</v>
      </c>
      <c r="G37" s="7" t="s">
        <v>384</v>
      </c>
      <c r="H37" s="2"/>
      <c r="I37" s="2"/>
      <c r="J37" s="2"/>
      <c r="K37" s="15"/>
      <c r="L37" s="15"/>
      <c r="M37" s="15"/>
      <c r="N37" s="15"/>
    </row>
    <row r="38" ht="26" spans="1:14">
      <c r="A38" s="1"/>
      <c r="B38" s="11"/>
      <c r="C38" s="14"/>
      <c r="D38" s="12" t="s">
        <v>465</v>
      </c>
      <c r="E38" s="7" t="s">
        <v>409</v>
      </c>
      <c r="F38" s="7" t="s">
        <v>383</v>
      </c>
      <c r="G38" s="7" t="s">
        <v>384</v>
      </c>
      <c r="H38" s="2"/>
      <c r="I38" s="2"/>
      <c r="J38" s="2"/>
      <c r="K38" s="15"/>
      <c r="L38" s="15"/>
      <c r="M38" s="15"/>
      <c r="N38" s="15"/>
    </row>
    <row r="39" ht="26" spans="1:14">
      <c r="A39" s="1"/>
      <c r="B39" s="11"/>
      <c r="C39" s="14"/>
      <c r="D39" s="12" t="s">
        <v>466</v>
      </c>
      <c r="E39" s="7" t="s">
        <v>131</v>
      </c>
      <c r="F39" s="7" t="s">
        <v>383</v>
      </c>
      <c r="G39" s="7" t="s">
        <v>384</v>
      </c>
      <c r="H39" s="2"/>
      <c r="I39" s="2"/>
      <c r="J39" s="2"/>
      <c r="K39" s="15"/>
      <c r="L39" s="15"/>
      <c r="M39" s="15"/>
      <c r="N39" s="15"/>
    </row>
    <row r="40" ht="29" spans="1:14">
      <c r="A40" s="1"/>
      <c r="B40" s="11"/>
      <c r="C40" s="14"/>
      <c r="D40" s="12" t="s">
        <v>382</v>
      </c>
      <c r="E40" s="7" t="s">
        <v>131</v>
      </c>
      <c r="F40" s="7" t="s">
        <v>383</v>
      </c>
      <c r="G40" s="7" t="s">
        <v>384</v>
      </c>
      <c r="H40" s="2"/>
      <c r="I40" s="2"/>
      <c r="J40" s="2"/>
      <c r="K40" s="15"/>
      <c r="L40" s="15"/>
      <c r="M40" s="15"/>
      <c r="N40" s="15"/>
    </row>
    <row r="41" ht="26" spans="1:14">
      <c r="A41" s="1"/>
      <c r="B41" s="11"/>
      <c r="C41" s="14"/>
      <c r="D41" s="12" t="s">
        <v>387</v>
      </c>
      <c r="E41" s="7" t="s">
        <v>388</v>
      </c>
      <c r="F41" s="7" t="s">
        <v>383</v>
      </c>
      <c r="G41" s="7" t="s">
        <v>389</v>
      </c>
      <c r="H41" s="2"/>
      <c r="I41" s="2"/>
      <c r="J41" s="2"/>
      <c r="K41" s="15"/>
      <c r="L41" s="15"/>
      <c r="M41" s="15"/>
      <c r="N41" s="15"/>
    </row>
    <row r="42" ht="26" spans="1:14">
      <c r="A42" s="1"/>
      <c r="B42" s="11"/>
      <c r="C42" s="14"/>
      <c r="D42" s="12" t="s">
        <v>393</v>
      </c>
      <c r="E42" s="7" t="s">
        <v>388</v>
      </c>
      <c r="F42" s="7" t="s">
        <v>383</v>
      </c>
      <c r="G42" s="7" t="s">
        <v>389</v>
      </c>
      <c r="H42" s="2"/>
      <c r="I42" s="2"/>
      <c r="J42" s="2"/>
      <c r="K42" s="15"/>
      <c r="L42" s="15"/>
      <c r="M42" s="15"/>
      <c r="N42" s="15"/>
    </row>
    <row r="43" ht="26" spans="1:14">
      <c r="A43" s="1"/>
      <c r="B43" s="11"/>
      <c r="C43" s="14"/>
      <c r="D43" s="12" t="s">
        <v>467</v>
      </c>
      <c r="E43" s="7" t="s">
        <v>388</v>
      </c>
      <c r="F43" s="7" t="s">
        <v>383</v>
      </c>
      <c r="G43" s="7" t="s">
        <v>389</v>
      </c>
      <c r="H43" s="2"/>
      <c r="I43" s="2"/>
      <c r="J43" s="2"/>
      <c r="K43" s="15"/>
      <c r="L43" s="15"/>
      <c r="M43" s="15"/>
      <c r="N43" s="15"/>
    </row>
    <row r="44" ht="26" spans="1:14">
      <c r="A44" s="1"/>
      <c r="B44" s="11"/>
      <c r="C44" s="14"/>
      <c r="D44" s="12" t="s">
        <v>398</v>
      </c>
      <c r="E44" s="7" t="s">
        <v>388</v>
      </c>
      <c r="F44" s="7" t="s">
        <v>383</v>
      </c>
      <c r="G44" s="7" t="s">
        <v>389</v>
      </c>
      <c r="H44" s="2"/>
      <c r="I44" s="2"/>
      <c r="J44" s="2"/>
      <c r="K44" s="15"/>
      <c r="L44" s="15"/>
      <c r="M44" s="15"/>
      <c r="N44" s="15"/>
    </row>
    <row r="45" ht="26" spans="1:14">
      <c r="A45" s="1"/>
      <c r="B45" s="11"/>
      <c r="C45" s="14"/>
      <c r="D45" s="12" t="s">
        <v>468</v>
      </c>
      <c r="E45" s="7" t="s">
        <v>388</v>
      </c>
      <c r="F45" s="7" t="s">
        <v>383</v>
      </c>
      <c r="G45" s="7" t="s">
        <v>389</v>
      </c>
      <c r="H45" s="2"/>
      <c r="I45" s="2"/>
      <c r="J45" s="2"/>
      <c r="K45" s="15"/>
      <c r="L45" s="15"/>
      <c r="M45" s="15"/>
      <c r="N45" s="15"/>
    </row>
    <row r="46" ht="26" spans="1:14">
      <c r="A46" s="1"/>
      <c r="B46" s="11"/>
      <c r="C46" s="14"/>
      <c r="D46" s="12" t="s">
        <v>402</v>
      </c>
      <c r="E46" s="7" t="s">
        <v>403</v>
      </c>
      <c r="F46" s="7" t="s">
        <v>383</v>
      </c>
      <c r="G46" s="7" t="s">
        <v>384</v>
      </c>
      <c r="H46" s="2"/>
      <c r="I46" s="2"/>
      <c r="J46" s="2"/>
      <c r="K46" s="15"/>
      <c r="L46" s="15"/>
      <c r="M46" s="15"/>
      <c r="N46" s="15"/>
    </row>
    <row r="47" ht="29" spans="1:14">
      <c r="A47" s="1"/>
      <c r="B47" s="11"/>
      <c r="C47" s="14"/>
      <c r="D47" s="12" t="s">
        <v>469</v>
      </c>
      <c r="E47" s="7" t="s">
        <v>409</v>
      </c>
      <c r="F47" s="7" t="s">
        <v>383</v>
      </c>
      <c r="G47" s="7" t="s">
        <v>384</v>
      </c>
      <c r="H47" s="2"/>
      <c r="I47" s="2"/>
      <c r="J47" s="2"/>
      <c r="K47" s="15"/>
      <c r="L47" s="15"/>
      <c r="M47" s="15"/>
      <c r="N47" s="15"/>
    </row>
    <row r="48" ht="26" spans="1:14">
      <c r="A48" s="1"/>
      <c r="B48" s="11"/>
      <c r="C48" s="14"/>
      <c r="D48" s="12" t="s">
        <v>470</v>
      </c>
      <c r="E48" s="7" t="s">
        <v>403</v>
      </c>
      <c r="F48" s="7" t="s">
        <v>383</v>
      </c>
      <c r="G48" s="7" t="s">
        <v>384</v>
      </c>
      <c r="H48" s="2"/>
      <c r="I48" s="2"/>
      <c r="J48" s="2"/>
      <c r="K48" s="15"/>
      <c r="L48" s="15"/>
      <c r="M48" s="15"/>
      <c r="N48" s="15"/>
    </row>
    <row r="49" ht="26" spans="1:14">
      <c r="A49" s="1"/>
      <c r="B49" s="11"/>
      <c r="C49" s="14"/>
      <c r="D49" s="12" t="s">
        <v>471</v>
      </c>
      <c r="E49" s="7" t="s">
        <v>403</v>
      </c>
      <c r="F49" s="7" t="s">
        <v>383</v>
      </c>
      <c r="G49" s="7" t="s">
        <v>384</v>
      </c>
      <c r="H49" s="2"/>
      <c r="I49" s="2"/>
      <c r="J49" s="2"/>
      <c r="K49" s="15"/>
      <c r="L49" s="15"/>
      <c r="M49" s="15"/>
      <c r="N49" s="15"/>
    </row>
    <row r="50" ht="43.5" spans="1:14">
      <c r="A50" s="1"/>
      <c r="B50" s="11"/>
      <c r="C50" s="14"/>
      <c r="D50" s="12" t="s">
        <v>472</v>
      </c>
      <c r="E50" s="7" t="s">
        <v>388</v>
      </c>
      <c r="F50" s="7" t="s">
        <v>383</v>
      </c>
      <c r="G50" s="7" t="s">
        <v>389</v>
      </c>
      <c r="H50" s="2"/>
      <c r="I50" s="2"/>
      <c r="J50" s="2"/>
      <c r="K50" s="15"/>
      <c r="L50" s="15"/>
      <c r="M50" s="15"/>
      <c r="N50" s="15"/>
    </row>
    <row r="51" ht="26" spans="1:14">
      <c r="A51" s="1"/>
      <c r="B51" s="11"/>
      <c r="C51" s="14"/>
      <c r="D51" s="12" t="s">
        <v>473</v>
      </c>
      <c r="E51" s="7" t="s">
        <v>388</v>
      </c>
      <c r="F51" s="7" t="s">
        <v>383</v>
      </c>
      <c r="G51" s="7" t="s">
        <v>389</v>
      </c>
      <c r="H51" s="2"/>
      <c r="I51" s="2"/>
      <c r="J51" s="2"/>
      <c r="K51" s="15"/>
      <c r="L51" s="15"/>
      <c r="M51" s="15"/>
      <c r="N51" s="15"/>
    </row>
    <row r="52" ht="26" spans="1:14">
      <c r="A52" s="1"/>
      <c r="B52" s="11"/>
      <c r="C52" s="14"/>
      <c r="D52" s="12" t="s">
        <v>474</v>
      </c>
      <c r="E52" s="7" t="s">
        <v>388</v>
      </c>
      <c r="F52" s="7" t="s">
        <v>383</v>
      </c>
      <c r="G52" s="7" t="s">
        <v>389</v>
      </c>
      <c r="H52" s="2"/>
      <c r="I52" s="2"/>
      <c r="J52" s="2"/>
      <c r="K52" s="15"/>
      <c r="L52" s="15"/>
      <c r="M52" s="15"/>
      <c r="N52" s="15"/>
    </row>
    <row r="53" ht="26" spans="1:14">
      <c r="A53" s="1"/>
      <c r="B53" s="11"/>
      <c r="C53" s="14"/>
      <c r="D53" s="12" t="s">
        <v>475</v>
      </c>
      <c r="E53" s="7" t="s">
        <v>388</v>
      </c>
      <c r="F53" s="7" t="s">
        <v>383</v>
      </c>
      <c r="G53" s="7" t="s">
        <v>389</v>
      </c>
      <c r="H53" s="2"/>
      <c r="I53" s="2"/>
      <c r="J53" s="2"/>
      <c r="K53" s="15"/>
      <c r="L53" s="15"/>
      <c r="M53" s="15"/>
      <c r="N53" s="15"/>
    </row>
    <row r="54" ht="26" spans="1:14">
      <c r="A54" s="1"/>
      <c r="B54" s="11"/>
      <c r="C54" s="14"/>
      <c r="D54" s="12" t="s">
        <v>476</v>
      </c>
      <c r="E54" s="7" t="s">
        <v>388</v>
      </c>
      <c r="F54" s="7" t="s">
        <v>383</v>
      </c>
      <c r="G54" s="7" t="s">
        <v>389</v>
      </c>
      <c r="H54" s="2"/>
      <c r="I54" s="2"/>
      <c r="J54" s="2"/>
      <c r="K54" s="15"/>
      <c r="L54" s="15"/>
      <c r="M54" s="15"/>
      <c r="N54" s="15"/>
    </row>
    <row r="55" ht="26" spans="1:14">
      <c r="A55" s="1"/>
      <c r="B55" s="11"/>
      <c r="C55" s="14"/>
      <c r="D55" s="12" t="s">
        <v>477</v>
      </c>
      <c r="E55" s="7" t="s">
        <v>388</v>
      </c>
      <c r="F55" s="7" t="s">
        <v>383</v>
      </c>
      <c r="G55" s="7" t="s">
        <v>389</v>
      </c>
      <c r="H55" s="2"/>
      <c r="I55" s="2"/>
      <c r="J55" s="2"/>
      <c r="K55" s="15"/>
      <c r="L55" s="15"/>
      <c r="M55" s="15"/>
      <c r="N55" s="15"/>
    </row>
    <row r="56" ht="26" spans="1:14">
      <c r="A56" s="1"/>
      <c r="B56" s="11"/>
      <c r="C56" s="14"/>
      <c r="D56" s="12" t="s">
        <v>478</v>
      </c>
      <c r="E56" s="7" t="s">
        <v>403</v>
      </c>
      <c r="F56" s="7" t="s">
        <v>383</v>
      </c>
      <c r="G56" s="7" t="s">
        <v>384</v>
      </c>
      <c r="H56" s="2"/>
      <c r="I56" s="2"/>
      <c r="J56" s="2"/>
      <c r="K56" s="15"/>
      <c r="L56" s="15"/>
      <c r="M56" s="15"/>
      <c r="N56" s="15"/>
    </row>
    <row r="57" ht="26" spans="1:14">
      <c r="A57" s="1"/>
      <c r="B57" s="11"/>
      <c r="C57" s="14"/>
      <c r="D57" s="12" t="s">
        <v>479</v>
      </c>
      <c r="E57" s="7" t="s">
        <v>403</v>
      </c>
      <c r="F57" s="7" t="s">
        <v>383</v>
      </c>
      <c r="G57" s="7" t="s">
        <v>384</v>
      </c>
      <c r="H57" s="2"/>
      <c r="I57" s="2"/>
      <c r="J57" s="2"/>
      <c r="K57" s="15"/>
      <c r="L57" s="15"/>
      <c r="M57" s="15"/>
      <c r="N57" s="15"/>
    </row>
    <row r="58" ht="26" spans="1:14">
      <c r="A58" s="1"/>
      <c r="B58" s="11"/>
      <c r="C58" s="14"/>
      <c r="D58" s="12" t="s">
        <v>480</v>
      </c>
      <c r="E58" s="7" t="s">
        <v>481</v>
      </c>
      <c r="F58" s="7" t="s">
        <v>383</v>
      </c>
      <c r="G58" s="7" t="s">
        <v>384</v>
      </c>
      <c r="H58" s="2"/>
      <c r="I58" s="2"/>
      <c r="J58" s="2"/>
      <c r="K58" s="15"/>
      <c r="L58" s="15"/>
      <c r="M58" s="15"/>
      <c r="N58" s="15"/>
    </row>
    <row r="59" ht="26" spans="1:14">
      <c r="A59" s="1"/>
      <c r="B59" s="11"/>
      <c r="C59" s="14"/>
      <c r="D59" s="12" t="s">
        <v>482</v>
      </c>
      <c r="E59" s="7" t="s">
        <v>403</v>
      </c>
      <c r="F59" s="7" t="s">
        <v>383</v>
      </c>
      <c r="G59" s="7" t="s">
        <v>384</v>
      </c>
      <c r="H59" s="2"/>
      <c r="I59" s="2"/>
      <c r="J59" s="2"/>
      <c r="K59" s="15"/>
      <c r="L59" s="15"/>
      <c r="M59" s="15"/>
      <c r="N59" s="15"/>
    </row>
    <row r="60" ht="26" spans="1:14">
      <c r="A60" s="1"/>
      <c r="B60" s="11"/>
      <c r="C60" s="14"/>
      <c r="D60" s="12" t="s">
        <v>483</v>
      </c>
      <c r="E60" s="7" t="s">
        <v>403</v>
      </c>
      <c r="F60" s="7" t="s">
        <v>383</v>
      </c>
      <c r="G60" s="7" t="s">
        <v>384</v>
      </c>
      <c r="H60" s="2"/>
      <c r="I60" s="2"/>
      <c r="J60" s="2"/>
      <c r="K60" s="15"/>
      <c r="L60" s="15"/>
      <c r="M60" s="15"/>
      <c r="N60" s="15"/>
    </row>
    <row r="61" ht="26" spans="1:14">
      <c r="A61" s="1"/>
      <c r="B61" s="11"/>
      <c r="C61" s="14"/>
      <c r="D61" s="12" t="s">
        <v>484</v>
      </c>
      <c r="E61" s="7" t="s">
        <v>403</v>
      </c>
      <c r="F61" s="7" t="s">
        <v>383</v>
      </c>
      <c r="G61" s="7" t="s">
        <v>384</v>
      </c>
      <c r="H61" s="2"/>
      <c r="I61" s="2"/>
      <c r="J61" s="2"/>
      <c r="K61" s="15"/>
      <c r="L61" s="15"/>
      <c r="M61" s="15"/>
      <c r="N61" s="15"/>
    </row>
    <row r="62" ht="26" spans="1:14">
      <c r="A62" s="1"/>
      <c r="B62" s="11"/>
      <c r="C62" s="14"/>
      <c r="D62" s="12" t="s">
        <v>485</v>
      </c>
      <c r="E62" s="7" t="s">
        <v>403</v>
      </c>
      <c r="F62" s="7" t="s">
        <v>383</v>
      </c>
      <c r="G62" s="7" t="s">
        <v>384</v>
      </c>
      <c r="H62" s="2"/>
      <c r="I62" s="2"/>
      <c r="J62" s="2"/>
      <c r="K62" s="15"/>
      <c r="L62" s="15"/>
      <c r="M62" s="15"/>
      <c r="N62" s="15"/>
    </row>
    <row r="63" ht="26" spans="1:14">
      <c r="A63" s="1"/>
      <c r="B63" s="11"/>
      <c r="C63" s="14"/>
      <c r="D63" s="12" t="s">
        <v>486</v>
      </c>
      <c r="E63" s="7" t="s">
        <v>403</v>
      </c>
      <c r="F63" s="7" t="s">
        <v>383</v>
      </c>
      <c r="G63" s="7" t="s">
        <v>384</v>
      </c>
      <c r="H63" s="2"/>
      <c r="I63" s="2"/>
      <c r="J63" s="2"/>
      <c r="K63" s="15"/>
      <c r="L63" s="15"/>
      <c r="M63" s="15"/>
      <c r="N63" s="15"/>
    </row>
    <row r="64" ht="26" spans="1:14">
      <c r="A64" s="1"/>
      <c r="B64" s="11"/>
      <c r="C64" s="14"/>
      <c r="D64" s="12" t="s">
        <v>487</v>
      </c>
      <c r="E64" s="7" t="s">
        <v>403</v>
      </c>
      <c r="F64" s="7" t="s">
        <v>383</v>
      </c>
      <c r="G64" s="7" t="s">
        <v>384</v>
      </c>
      <c r="H64" s="2"/>
      <c r="I64" s="2"/>
      <c r="J64" s="2"/>
      <c r="K64" s="15"/>
      <c r="L64" s="15"/>
      <c r="M64" s="15"/>
      <c r="N64" s="15"/>
    </row>
    <row r="65" ht="26" spans="1:14">
      <c r="A65" s="1"/>
      <c r="B65" s="11"/>
      <c r="C65" s="14"/>
      <c r="D65" s="12" t="s">
        <v>488</v>
      </c>
      <c r="E65" s="7" t="s">
        <v>403</v>
      </c>
      <c r="F65" s="7" t="s">
        <v>383</v>
      </c>
      <c r="G65" s="7" t="s">
        <v>384</v>
      </c>
      <c r="H65" s="2"/>
      <c r="I65" s="2"/>
      <c r="J65" s="2"/>
      <c r="K65" s="15"/>
      <c r="L65" s="15"/>
      <c r="M65" s="15"/>
      <c r="N65" s="15"/>
    </row>
    <row r="66" ht="26" spans="1:14">
      <c r="A66" s="1"/>
      <c r="B66" s="11"/>
      <c r="C66" s="14"/>
      <c r="D66" s="12" t="s">
        <v>489</v>
      </c>
      <c r="E66" s="7" t="s">
        <v>403</v>
      </c>
      <c r="F66" s="7" t="s">
        <v>383</v>
      </c>
      <c r="G66" s="7" t="s">
        <v>384</v>
      </c>
      <c r="H66" s="2"/>
      <c r="I66" s="2"/>
      <c r="J66" s="2"/>
      <c r="K66" s="15"/>
      <c r="L66" s="15"/>
      <c r="M66" s="15"/>
      <c r="N66" s="15"/>
    </row>
    <row r="67" ht="26" spans="1:14">
      <c r="A67" s="1"/>
      <c r="B67" s="11"/>
      <c r="C67" s="14"/>
      <c r="D67" s="12" t="s">
        <v>490</v>
      </c>
      <c r="E67" s="7" t="s">
        <v>403</v>
      </c>
      <c r="F67" s="7" t="s">
        <v>383</v>
      </c>
      <c r="G67" s="7" t="s">
        <v>384</v>
      </c>
      <c r="H67" s="2"/>
      <c r="I67" s="2"/>
      <c r="J67" s="2"/>
      <c r="K67" s="15"/>
      <c r="L67" s="15"/>
      <c r="M67" s="15"/>
      <c r="N67" s="15"/>
    </row>
    <row r="68" ht="26" spans="1:14">
      <c r="A68" s="1"/>
      <c r="B68" s="11"/>
      <c r="C68" s="14"/>
      <c r="D68" s="12" t="s">
        <v>491</v>
      </c>
      <c r="E68" s="7" t="s">
        <v>403</v>
      </c>
      <c r="F68" s="7" t="s">
        <v>383</v>
      </c>
      <c r="G68" s="7" t="s">
        <v>384</v>
      </c>
      <c r="H68" s="2"/>
      <c r="I68" s="2"/>
      <c r="J68" s="2"/>
      <c r="K68" s="15"/>
      <c r="L68" s="15"/>
      <c r="M68" s="15"/>
      <c r="N68" s="15"/>
    </row>
    <row r="69" ht="26" spans="1:14">
      <c r="A69" s="1"/>
      <c r="B69" s="11"/>
      <c r="C69" s="14"/>
      <c r="D69" s="12" t="s">
        <v>492</v>
      </c>
      <c r="E69" s="7" t="s">
        <v>403</v>
      </c>
      <c r="F69" s="7" t="s">
        <v>383</v>
      </c>
      <c r="G69" s="7" t="s">
        <v>384</v>
      </c>
      <c r="H69" s="2"/>
      <c r="I69" s="2"/>
      <c r="J69" s="2"/>
      <c r="K69" s="15"/>
      <c r="L69" s="15"/>
      <c r="M69" s="15"/>
      <c r="N69" s="15"/>
    </row>
    <row r="70" ht="26" spans="1:14">
      <c r="A70" s="1"/>
      <c r="B70" s="11" t="s">
        <v>493</v>
      </c>
      <c r="C70" s="16" t="s">
        <v>324</v>
      </c>
      <c r="D70" s="12" t="s">
        <v>494</v>
      </c>
      <c r="E70" s="7" t="s">
        <v>431</v>
      </c>
      <c r="F70" s="7" t="s">
        <v>383</v>
      </c>
      <c r="G70" s="7" t="s">
        <v>384</v>
      </c>
      <c r="H70" s="2"/>
      <c r="I70" s="2"/>
      <c r="J70" s="2"/>
      <c r="K70" s="15"/>
      <c r="L70" s="15"/>
      <c r="M70" s="15"/>
      <c r="N70" s="15"/>
    </row>
    <row r="71" ht="26" spans="1:14">
      <c r="A71" s="1"/>
      <c r="B71" s="11"/>
      <c r="C71" s="17"/>
      <c r="D71" s="12" t="s">
        <v>495</v>
      </c>
      <c r="E71" s="7" t="s">
        <v>422</v>
      </c>
      <c r="F71" s="18" t="s">
        <v>496</v>
      </c>
      <c r="G71" s="18" t="s">
        <v>423</v>
      </c>
      <c r="H71" s="2"/>
      <c r="I71" s="2"/>
      <c r="J71" s="2"/>
      <c r="K71" s="15"/>
      <c r="L71" s="15"/>
      <c r="M71" s="15"/>
      <c r="N71" s="15"/>
    </row>
    <row r="72" ht="26" spans="1:14">
      <c r="A72" s="1"/>
      <c r="B72" s="11"/>
      <c r="C72" s="17"/>
      <c r="D72" s="12" t="s">
        <v>497</v>
      </c>
      <c r="E72" s="7" t="s">
        <v>431</v>
      </c>
      <c r="F72" s="7" t="s">
        <v>383</v>
      </c>
      <c r="G72" s="7" t="s">
        <v>384</v>
      </c>
      <c r="H72" s="2"/>
      <c r="I72" s="2"/>
      <c r="J72" s="2"/>
      <c r="K72" s="15"/>
      <c r="L72" s="15"/>
      <c r="M72" s="15"/>
      <c r="N72" s="15"/>
    </row>
    <row r="73" ht="26" spans="1:14">
      <c r="A73" s="1"/>
      <c r="B73" s="11"/>
      <c r="C73" s="17"/>
      <c r="D73" s="12" t="s">
        <v>346</v>
      </c>
      <c r="E73" s="7" t="s">
        <v>498</v>
      </c>
      <c r="F73" s="7" t="s">
        <v>383</v>
      </c>
      <c r="G73" s="7" t="s">
        <v>384</v>
      </c>
      <c r="H73" s="2"/>
      <c r="I73" s="2"/>
      <c r="J73" s="2"/>
      <c r="K73" s="15"/>
      <c r="L73" s="15"/>
      <c r="M73" s="15"/>
      <c r="N73" s="15"/>
    </row>
    <row r="74" ht="26" spans="1:14">
      <c r="A74" s="1"/>
      <c r="B74" s="11"/>
      <c r="C74" s="19"/>
      <c r="D74" s="12" t="s">
        <v>349</v>
      </c>
      <c r="E74" s="7" t="s">
        <v>498</v>
      </c>
      <c r="F74" s="7" t="s">
        <v>383</v>
      </c>
      <c r="G74" s="7" t="s">
        <v>384</v>
      </c>
      <c r="H74" s="2"/>
      <c r="I74" s="2"/>
      <c r="J74" s="2"/>
      <c r="K74" s="15"/>
      <c r="L74" s="15"/>
      <c r="M74" s="15"/>
      <c r="N74" s="15"/>
    </row>
    <row r="75" ht="29" spans="1:14">
      <c r="A75" s="1"/>
      <c r="B75" s="11"/>
      <c r="C75" s="11" t="s">
        <v>184</v>
      </c>
      <c r="D75" s="12" t="s">
        <v>499</v>
      </c>
      <c r="E75" s="7" t="s">
        <v>431</v>
      </c>
      <c r="F75" s="7" t="s">
        <v>383</v>
      </c>
      <c r="G75" s="7" t="s">
        <v>384</v>
      </c>
      <c r="H75" s="2"/>
      <c r="I75" s="2"/>
      <c r="J75" s="2"/>
      <c r="K75" s="15"/>
      <c r="L75" s="15"/>
      <c r="M75" s="15"/>
      <c r="N75" s="15"/>
    </row>
    <row r="76" ht="29" spans="1:14">
      <c r="A76" s="1"/>
      <c r="B76" s="11"/>
      <c r="C76" s="11"/>
      <c r="D76" s="12" t="s">
        <v>276</v>
      </c>
      <c r="E76" s="7" t="s">
        <v>436</v>
      </c>
      <c r="F76" s="7" t="s">
        <v>383</v>
      </c>
      <c r="G76" s="7" t="s">
        <v>384</v>
      </c>
      <c r="H76" s="2"/>
      <c r="I76" s="2"/>
      <c r="J76" s="2"/>
      <c r="K76" s="15"/>
      <c r="L76" s="15"/>
      <c r="M76" s="15"/>
      <c r="N76" s="15"/>
    </row>
    <row r="77" ht="29" spans="1:14">
      <c r="A77" s="1"/>
      <c r="B77" s="11"/>
      <c r="C77" s="11"/>
      <c r="D77" s="12" t="s">
        <v>280</v>
      </c>
      <c r="E77" s="7" t="s">
        <v>436</v>
      </c>
      <c r="F77" s="7" t="s">
        <v>383</v>
      </c>
      <c r="G77" s="7" t="s">
        <v>384</v>
      </c>
      <c r="H77" s="2"/>
      <c r="I77" s="2"/>
      <c r="J77" s="2"/>
      <c r="K77" s="15"/>
      <c r="L77" s="15"/>
      <c r="M77" s="15"/>
      <c r="N77" s="15"/>
    </row>
    <row r="78" ht="26" spans="1:14">
      <c r="A78" s="1"/>
      <c r="B78" s="11"/>
      <c r="C78" s="16" t="s">
        <v>286</v>
      </c>
      <c r="D78" s="12" t="s">
        <v>296</v>
      </c>
      <c r="E78" s="7" t="s">
        <v>436</v>
      </c>
      <c r="F78" s="7" t="s">
        <v>383</v>
      </c>
      <c r="G78" s="7" t="s">
        <v>384</v>
      </c>
      <c r="H78" s="2"/>
      <c r="I78" s="2"/>
      <c r="J78" s="2"/>
      <c r="K78" s="15"/>
      <c r="L78" s="15"/>
      <c r="M78" s="15"/>
      <c r="N78" s="15"/>
    </row>
    <row r="79" ht="26" spans="1:14">
      <c r="A79" s="1"/>
      <c r="B79" s="11"/>
      <c r="C79" s="17"/>
      <c r="D79" s="12" t="s">
        <v>500</v>
      </c>
      <c r="E79" s="7" t="s">
        <v>436</v>
      </c>
      <c r="F79" s="7" t="s">
        <v>383</v>
      </c>
      <c r="G79" s="7" t="s">
        <v>384</v>
      </c>
      <c r="H79" s="2"/>
      <c r="I79" s="2"/>
      <c r="J79" s="2"/>
      <c r="K79" s="15"/>
      <c r="L79" s="15"/>
      <c r="M79" s="15"/>
      <c r="N79" s="15"/>
    </row>
    <row r="80" ht="26" spans="1:14">
      <c r="A80" s="1"/>
      <c r="B80" s="11"/>
      <c r="C80" s="17"/>
      <c r="D80" s="12" t="s">
        <v>501</v>
      </c>
      <c r="E80" s="7" t="s">
        <v>441</v>
      </c>
      <c r="F80" s="7" t="s">
        <v>383</v>
      </c>
      <c r="G80" s="7" t="s">
        <v>384</v>
      </c>
      <c r="H80" s="2"/>
      <c r="I80" s="2"/>
      <c r="J80" s="2"/>
      <c r="K80" s="15"/>
      <c r="L80" s="15"/>
      <c r="M80" s="15"/>
      <c r="N80" s="15"/>
    </row>
    <row r="81" ht="29" spans="1:14">
      <c r="A81" s="1"/>
      <c r="B81" s="11"/>
      <c r="C81" s="17"/>
      <c r="D81" s="12" t="s">
        <v>502</v>
      </c>
      <c r="E81" s="7" t="s">
        <v>436</v>
      </c>
      <c r="F81" s="7" t="s">
        <v>383</v>
      </c>
      <c r="G81" s="7" t="s">
        <v>384</v>
      </c>
      <c r="H81" s="2"/>
      <c r="I81" s="2"/>
      <c r="J81" s="2"/>
      <c r="K81" s="15"/>
      <c r="L81" s="15"/>
      <c r="M81" s="15"/>
      <c r="N81" s="15"/>
    </row>
    <row r="82" ht="26" spans="1:14">
      <c r="A82" s="1"/>
      <c r="B82" s="11"/>
      <c r="C82" s="17"/>
      <c r="D82" s="12" t="s">
        <v>503</v>
      </c>
      <c r="E82" s="7" t="s">
        <v>441</v>
      </c>
      <c r="F82" s="7" t="s">
        <v>383</v>
      </c>
      <c r="G82" s="7" t="s">
        <v>384</v>
      </c>
      <c r="H82" s="2"/>
      <c r="I82" s="2"/>
      <c r="J82" s="2"/>
      <c r="K82" s="15"/>
      <c r="L82" s="15"/>
      <c r="M82" s="15"/>
      <c r="N82" s="15"/>
    </row>
    <row r="83" ht="26" spans="1:14">
      <c r="A83" s="1"/>
      <c r="B83" s="11"/>
      <c r="C83" s="17"/>
      <c r="D83" s="12" t="s">
        <v>408</v>
      </c>
      <c r="E83" s="7" t="s">
        <v>441</v>
      </c>
      <c r="F83" s="7" t="s">
        <v>383</v>
      </c>
      <c r="G83" s="7" t="s">
        <v>384</v>
      </c>
      <c r="H83" s="2"/>
      <c r="I83" s="2"/>
      <c r="J83" s="2"/>
      <c r="K83" s="15"/>
      <c r="L83" s="15"/>
      <c r="M83" s="15"/>
      <c r="N83" s="15"/>
    </row>
    <row r="84" ht="26" spans="1:14">
      <c r="A84" s="1"/>
      <c r="B84" s="11"/>
      <c r="C84" s="17"/>
      <c r="D84" s="12" t="s">
        <v>320</v>
      </c>
      <c r="E84" s="7" t="s">
        <v>441</v>
      </c>
      <c r="F84" s="7" t="s">
        <v>383</v>
      </c>
      <c r="G84" s="7" t="s">
        <v>384</v>
      </c>
      <c r="H84" s="2"/>
      <c r="I84" s="2"/>
      <c r="J84" s="2"/>
      <c r="K84" s="15"/>
      <c r="L84" s="15"/>
      <c r="M84" s="15"/>
      <c r="N84" s="15"/>
    </row>
    <row r="85" ht="26" spans="1:14">
      <c r="A85" s="1"/>
      <c r="B85" s="11"/>
      <c r="C85" s="16" t="s">
        <v>325</v>
      </c>
      <c r="D85" s="12" t="s">
        <v>356</v>
      </c>
      <c r="E85" s="7" t="s">
        <v>422</v>
      </c>
      <c r="F85" s="7" t="s">
        <v>383</v>
      </c>
      <c r="G85" s="7" t="s">
        <v>423</v>
      </c>
      <c r="H85" s="2"/>
      <c r="I85" s="2"/>
      <c r="J85" s="2"/>
      <c r="K85" s="15"/>
      <c r="L85" s="15"/>
      <c r="M85" s="15"/>
      <c r="N85" s="15"/>
    </row>
    <row r="86" ht="26" spans="1:14">
      <c r="A86" s="1"/>
      <c r="B86" s="11"/>
      <c r="C86" s="17"/>
      <c r="D86" s="12" t="s">
        <v>359</v>
      </c>
      <c r="E86" s="7" t="s">
        <v>431</v>
      </c>
      <c r="F86" s="7" t="s">
        <v>383</v>
      </c>
      <c r="G86" s="7" t="s">
        <v>384</v>
      </c>
      <c r="H86" s="2"/>
      <c r="I86" s="2"/>
      <c r="J86" s="2"/>
      <c r="K86" s="15"/>
      <c r="L86" s="15"/>
      <c r="M86" s="15"/>
      <c r="N86" s="15"/>
    </row>
    <row r="87" ht="26" spans="1:14">
      <c r="A87" s="1"/>
      <c r="B87" s="11"/>
      <c r="C87" s="19"/>
      <c r="D87" s="12" t="s">
        <v>504</v>
      </c>
      <c r="E87" s="7" t="s">
        <v>431</v>
      </c>
      <c r="F87" s="7" t="s">
        <v>383</v>
      </c>
      <c r="G87" s="7" t="s">
        <v>384</v>
      </c>
      <c r="H87" s="2"/>
      <c r="I87" s="2"/>
      <c r="J87" s="2"/>
      <c r="K87" s="15"/>
      <c r="L87" s="15"/>
      <c r="M87" s="15"/>
      <c r="N87" s="15"/>
    </row>
    <row r="88" ht="45" customHeight="1" spans="1:14">
      <c r="A88" s="1"/>
      <c r="B88" s="11" t="s">
        <v>505</v>
      </c>
      <c r="C88" s="16" t="s">
        <v>506</v>
      </c>
      <c r="D88" s="12" t="s">
        <v>111</v>
      </c>
      <c r="E88" s="7" t="s">
        <v>422</v>
      </c>
      <c r="F88" s="6" t="s">
        <v>496</v>
      </c>
      <c r="G88" s="20" t="s">
        <v>423</v>
      </c>
      <c r="H88" s="2"/>
      <c r="I88" s="2"/>
      <c r="J88" s="2"/>
      <c r="K88" s="15"/>
      <c r="L88" s="15"/>
      <c r="M88" s="15"/>
      <c r="N88" s="15"/>
    </row>
    <row r="89" ht="45" customHeight="1" spans="1:14">
      <c r="A89" s="1"/>
      <c r="B89" s="11"/>
      <c r="C89" s="17"/>
      <c r="D89" s="12" t="s">
        <v>507</v>
      </c>
      <c r="E89" s="7" t="s">
        <v>431</v>
      </c>
      <c r="F89" s="6" t="s">
        <v>496</v>
      </c>
      <c r="G89" s="20" t="s">
        <v>423</v>
      </c>
      <c r="H89" s="2"/>
      <c r="I89" s="2"/>
      <c r="J89" s="2"/>
      <c r="K89" s="15"/>
      <c r="L89" s="15"/>
      <c r="M89" s="15"/>
      <c r="N89" s="15"/>
    </row>
    <row r="90" ht="45" customHeight="1" spans="1:14">
      <c r="A90" s="1"/>
      <c r="B90" s="11"/>
      <c r="C90" s="17"/>
      <c r="D90" s="12" t="s">
        <v>508</v>
      </c>
      <c r="E90" s="7" t="s">
        <v>422</v>
      </c>
      <c r="F90" s="6" t="s">
        <v>496</v>
      </c>
      <c r="G90" s="20" t="s">
        <v>423</v>
      </c>
      <c r="H90" s="2"/>
      <c r="I90" s="2"/>
      <c r="J90" s="2"/>
      <c r="K90" s="15"/>
      <c r="L90" s="15"/>
      <c r="M90" s="15"/>
      <c r="N90" s="15"/>
    </row>
    <row r="91" ht="45" customHeight="1" spans="1:14">
      <c r="A91" s="1"/>
      <c r="B91" s="11"/>
      <c r="C91" s="17"/>
      <c r="D91" s="12" t="s">
        <v>509</v>
      </c>
      <c r="E91" s="7" t="s">
        <v>431</v>
      </c>
      <c r="F91" s="6" t="s">
        <v>496</v>
      </c>
      <c r="G91" s="20" t="s">
        <v>423</v>
      </c>
      <c r="H91" s="2"/>
      <c r="I91" s="2"/>
      <c r="J91" s="2"/>
      <c r="K91" s="15"/>
      <c r="L91" s="15"/>
      <c r="M91" s="15"/>
      <c r="N91" s="15"/>
    </row>
    <row r="92" ht="45" customHeight="1" spans="1:14">
      <c r="A92" s="1"/>
      <c r="B92" s="11"/>
      <c r="C92" s="17"/>
      <c r="D92" s="12" t="s">
        <v>510</v>
      </c>
      <c r="E92" s="7" t="s">
        <v>511</v>
      </c>
      <c r="F92" s="6" t="s">
        <v>496</v>
      </c>
      <c r="G92" s="20" t="s">
        <v>423</v>
      </c>
      <c r="H92" s="2"/>
      <c r="I92" s="2"/>
      <c r="J92" s="2"/>
      <c r="K92" s="15"/>
      <c r="L92" s="15"/>
      <c r="M92" s="15"/>
      <c r="N92" s="15"/>
    </row>
    <row r="93" ht="45" customHeight="1" spans="1:14">
      <c r="A93" s="1"/>
      <c r="B93" s="11"/>
      <c r="C93" s="17"/>
      <c r="D93" s="12" t="s">
        <v>512</v>
      </c>
      <c r="E93" s="7" t="s">
        <v>131</v>
      </c>
      <c r="F93" s="6" t="s">
        <v>496</v>
      </c>
      <c r="G93" s="20" t="s">
        <v>423</v>
      </c>
      <c r="H93" s="2"/>
      <c r="I93" s="2"/>
      <c r="J93" s="2"/>
      <c r="K93" s="15"/>
      <c r="L93" s="15"/>
      <c r="M93" s="15"/>
      <c r="N93" s="15"/>
    </row>
    <row r="94" ht="45" customHeight="1" spans="1:14">
      <c r="A94" s="1"/>
      <c r="B94" s="11"/>
      <c r="C94" s="17"/>
      <c r="D94" s="12" t="s">
        <v>513</v>
      </c>
      <c r="E94" s="7" t="s">
        <v>431</v>
      </c>
      <c r="F94" s="6" t="s">
        <v>496</v>
      </c>
      <c r="G94" s="20" t="s">
        <v>423</v>
      </c>
      <c r="H94" s="2"/>
      <c r="I94" s="2"/>
      <c r="J94" s="2"/>
      <c r="K94" s="15"/>
      <c r="L94" s="15"/>
      <c r="M94" s="15"/>
      <c r="N94" s="15"/>
    </row>
    <row r="95" ht="45" customHeight="1" spans="1:14">
      <c r="A95" s="1"/>
      <c r="B95" s="11"/>
      <c r="C95" s="17"/>
      <c r="D95" s="12" t="s">
        <v>514</v>
      </c>
      <c r="E95" s="7" t="s">
        <v>515</v>
      </c>
      <c r="F95" s="6" t="s">
        <v>496</v>
      </c>
      <c r="G95" s="20" t="s">
        <v>423</v>
      </c>
      <c r="H95" s="2"/>
      <c r="I95" s="2"/>
      <c r="J95" s="2"/>
      <c r="K95" s="15"/>
      <c r="L95" s="15"/>
      <c r="M95" s="15"/>
      <c r="N95" s="15"/>
    </row>
    <row r="96" ht="45" customHeight="1" spans="1:14">
      <c r="A96" s="1"/>
      <c r="B96" s="11"/>
      <c r="C96" s="17"/>
      <c r="D96" s="12" t="s">
        <v>516</v>
      </c>
      <c r="E96" s="7" t="s">
        <v>431</v>
      </c>
      <c r="F96" s="6" t="s">
        <v>496</v>
      </c>
      <c r="G96" s="20" t="s">
        <v>423</v>
      </c>
      <c r="H96" s="2"/>
      <c r="I96" s="2"/>
      <c r="J96" s="2"/>
      <c r="K96" s="15"/>
      <c r="L96" s="15"/>
      <c r="M96" s="15"/>
      <c r="N96" s="15"/>
    </row>
    <row r="97" ht="45" customHeight="1" spans="1:14">
      <c r="A97" s="1"/>
      <c r="B97" s="11"/>
      <c r="C97" s="17"/>
      <c r="D97" s="12" t="s">
        <v>148</v>
      </c>
      <c r="E97" s="7" t="s">
        <v>431</v>
      </c>
      <c r="F97" s="6" t="s">
        <v>496</v>
      </c>
      <c r="G97" s="20" t="s">
        <v>423</v>
      </c>
      <c r="H97" s="2"/>
      <c r="I97" s="2"/>
      <c r="J97" s="2"/>
      <c r="K97" s="15"/>
      <c r="L97" s="15"/>
      <c r="M97" s="15"/>
      <c r="N97" s="15"/>
    </row>
    <row r="98" ht="45" customHeight="1" spans="1:14">
      <c r="A98" s="1"/>
      <c r="B98" s="11"/>
      <c r="C98" s="17"/>
      <c r="D98" s="12" t="s">
        <v>151</v>
      </c>
      <c r="E98" s="7" t="s">
        <v>456</v>
      </c>
      <c r="F98" s="6" t="s">
        <v>496</v>
      </c>
      <c r="G98" s="20" t="s">
        <v>423</v>
      </c>
      <c r="H98" s="2"/>
      <c r="I98" s="2"/>
      <c r="J98" s="2"/>
      <c r="K98" s="15"/>
      <c r="L98" s="15"/>
      <c r="M98" s="15"/>
      <c r="N98" s="15"/>
    </row>
    <row r="99" ht="45" customHeight="1" spans="1:14">
      <c r="A99" s="1"/>
      <c r="B99" s="11"/>
      <c r="C99" s="17"/>
      <c r="D99" s="12" t="s">
        <v>517</v>
      </c>
      <c r="E99" s="7" t="s">
        <v>518</v>
      </c>
      <c r="F99" s="6" t="s">
        <v>496</v>
      </c>
      <c r="G99" s="20" t="s">
        <v>423</v>
      </c>
      <c r="H99" s="2"/>
      <c r="I99" s="2"/>
      <c r="J99" s="2"/>
      <c r="K99" s="15"/>
      <c r="L99" s="15"/>
      <c r="M99" s="15"/>
      <c r="N99" s="15"/>
    </row>
    <row r="100" ht="45" customHeight="1" spans="1:14">
      <c r="A100" s="1"/>
      <c r="B100" s="11"/>
      <c r="C100" s="17"/>
      <c r="D100" s="12" t="s">
        <v>519</v>
      </c>
      <c r="E100" s="21" t="s">
        <v>520</v>
      </c>
      <c r="F100" s="6" t="s">
        <v>496</v>
      </c>
      <c r="G100" s="20" t="s">
        <v>423</v>
      </c>
      <c r="H100" s="2"/>
      <c r="I100" s="2"/>
      <c r="J100" s="2"/>
      <c r="K100" s="15"/>
      <c r="L100" s="15"/>
      <c r="M100" s="15"/>
      <c r="N100" s="15"/>
    </row>
    <row r="101" ht="45" customHeight="1" spans="1:14">
      <c r="A101" s="1"/>
      <c r="B101" s="11"/>
      <c r="C101" s="17"/>
      <c r="D101" s="12" t="s">
        <v>521</v>
      </c>
      <c r="E101" s="21" t="s">
        <v>520</v>
      </c>
      <c r="F101" s="6" t="s">
        <v>496</v>
      </c>
      <c r="G101" s="20" t="s">
        <v>423</v>
      </c>
      <c r="H101" s="2"/>
      <c r="I101" s="2"/>
      <c r="J101" s="2"/>
      <c r="K101" s="15"/>
      <c r="L101" s="15"/>
      <c r="M101" s="15"/>
      <c r="N101" s="15"/>
    </row>
    <row r="102" ht="45" customHeight="1" spans="1:14">
      <c r="A102" s="1"/>
      <c r="B102" s="11"/>
      <c r="C102" s="17"/>
      <c r="D102" s="12" t="s">
        <v>522</v>
      </c>
      <c r="E102" s="21" t="s">
        <v>520</v>
      </c>
      <c r="F102" s="6" t="s">
        <v>496</v>
      </c>
      <c r="G102" s="20" t="s">
        <v>423</v>
      </c>
      <c r="H102" s="2"/>
      <c r="I102" s="2"/>
      <c r="J102" s="2"/>
      <c r="K102" s="15"/>
      <c r="L102" s="15"/>
      <c r="M102" s="15"/>
      <c r="N102" s="15"/>
    </row>
    <row r="103" ht="45" customHeight="1" spans="1:14">
      <c r="A103" s="1"/>
      <c r="B103" s="11"/>
      <c r="C103" s="17"/>
      <c r="D103" s="12" t="s">
        <v>170</v>
      </c>
      <c r="E103" s="7" t="s">
        <v>431</v>
      </c>
      <c r="F103" s="6" t="s">
        <v>496</v>
      </c>
      <c r="G103" s="20" t="s">
        <v>423</v>
      </c>
      <c r="H103" s="2"/>
      <c r="I103" s="2"/>
      <c r="J103" s="2"/>
      <c r="K103" s="15"/>
      <c r="L103" s="15"/>
      <c r="M103" s="15"/>
      <c r="N103" s="15"/>
    </row>
    <row r="104" ht="45" customHeight="1" spans="1:14">
      <c r="A104" s="1"/>
      <c r="B104" s="11"/>
      <c r="C104" s="17"/>
      <c r="D104" s="12" t="s">
        <v>523</v>
      </c>
      <c r="E104" s="7" t="s">
        <v>520</v>
      </c>
      <c r="F104" s="6" t="s">
        <v>496</v>
      </c>
      <c r="G104" s="20" t="s">
        <v>423</v>
      </c>
      <c r="H104" s="2"/>
      <c r="I104" s="2"/>
      <c r="J104" s="2"/>
      <c r="K104" s="15"/>
      <c r="L104" s="15"/>
      <c r="M104" s="15"/>
      <c r="N104" s="15"/>
    </row>
    <row r="105" ht="45" customHeight="1" spans="1:14">
      <c r="A105" s="1"/>
      <c r="B105" s="11"/>
      <c r="C105" s="17"/>
      <c r="D105" s="12" t="s">
        <v>524</v>
      </c>
      <c r="E105" s="7" t="s">
        <v>429</v>
      </c>
      <c r="F105" s="7" t="s">
        <v>383</v>
      </c>
      <c r="G105" s="7" t="s">
        <v>384</v>
      </c>
      <c r="H105" s="2"/>
      <c r="I105" s="2"/>
      <c r="J105" s="2"/>
      <c r="K105" s="15"/>
      <c r="L105" s="15"/>
      <c r="M105" s="15"/>
      <c r="N105" s="15"/>
    </row>
    <row r="106" ht="45" customHeight="1" spans="1:14">
      <c r="A106" s="1"/>
      <c r="B106" s="11"/>
      <c r="C106" s="17"/>
      <c r="D106" s="12" t="s">
        <v>525</v>
      </c>
      <c r="E106" s="7" t="s">
        <v>436</v>
      </c>
      <c r="F106" s="7" t="s">
        <v>383</v>
      </c>
      <c r="G106" s="7" t="s">
        <v>384</v>
      </c>
      <c r="H106" s="2"/>
      <c r="I106" s="2"/>
      <c r="J106" s="2"/>
      <c r="K106" s="15"/>
      <c r="L106" s="15"/>
      <c r="M106" s="15"/>
      <c r="N106" s="15"/>
    </row>
    <row r="107" ht="45" customHeight="1" spans="1:14">
      <c r="A107" s="1"/>
      <c r="B107" s="11"/>
      <c r="C107" s="17"/>
      <c r="D107" s="12" t="s">
        <v>526</v>
      </c>
      <c r="E107" s="7" t="s">
        <v>527</v>
      </c>
      <c r="F107" s="7" t="s">
        <v>383</v>
      </c>
      <c r="G107" s="7" t="s">
        <v>384</v>
      </c>
      <c r="H107" s="2"/>
      <c r="I107" s="2"/>
      <c r="J107" s="2"/>
      <c r="K107" s="15"/>
      <c r="L107" s="15"/>
      <c r="M107" s="15"/>
      <c r="N107" s="15"/>
    </row>
    <row r="108" ht="45" customHeight="1" spans="1:14">
      <c r="A108" s="1"/>
      <c r="B108" s="11"/>
      <c r="C108" s="17"/>
      <c r="D108" s="12" t="s">
        <v>528</v>
      </c>
      <c r="E108" s="7" t="s">
        <v>527</v>
      </c>
      <c r="F108" s="7" t="s">
        <v>383</v>
      </c>
      <c r="G108" s="7" t="s">
        <v>384</v>
      </c>
      <c r="H108" s="2"/>
      <c r="I108" s="2"/>
      <c r="J108" s="2"/>
      <c r="K108" s="15"/>
      <c r="L108" s="15"/>
      <c r="M108" s="15"/>
      <c r="N108" s="15"/>
    </row>
    <row r="109" ht="30" customHeight="1" spans="1:14">
      <c r="A109" s="1"/>
      <c r="B109" s="11"/>
      <c r="C109" s="16" t="s">
        <v>529</v>
      </c>
      <c r="D109" s="12" t="s">
        <v>530</v>
      </c>
      <c r="E109" s="7" t="s">
        <v>431</v>
      </c>
      <c r="F109" s="7" t="s">
        <v>383</v>
      </c>
      <c r="G109" s="7" t="s">
        <v>384</v>
      </c>
      <c r="H109" s="2"/>
      <c r="I109" s="2"/>
      <c r="J109" s="2"/>
      <c r="K109" s="15"/>
      <c r="L109" s="15"/>
      <c r="M109" s="15"/>
      <c r="N109" s="15"/>
    </row>
    <row r="110" ht="26" spans="1:14">
      <c r="A110" s="1"/>
      <c r="B110" s="11"/>
      <c r="C110" s="19"/>
      <c r="D110" s="12" t="s">
        <v>531</v>
      </c>
      <c r="E110" s="7" t="s">
        <v>431</v>
      </c>
      <c r="F110" s="7" t="s">
        <v>383</v>
      </c>
      <c r="G110" s="7" t="s">
        <v>384</v>
      </c>
      <c r="H110" s="2"/>
      <c r="I110" s="2"/>
      <c r="J110" s="2"/>
      <c r="K110" s="15"/>
      <c r="L110" s="15"/>
      <c r="M110" s="15"/>
      <c r="N110" s="15"/>
    </row>
    <row r="111" spans="1:1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2:11"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</sheetData>
  <mergeCells count="14">
    <mergeCell ref="B5:B22"/>
    <mergeCell ref="B23:B69"/>
    <mergeCell ref="B70:B87"/>
    <mergeCell ref="B88:B110"/>
    <mergeCell ref="C5:C16"/>
    <mergeCell ref="C17:C22"/>
    <mergeCell ref="C23:C32"/>
    <mergeCell ref="C33:C69"/>
    <mergeCell ref="C70:C74"/>
    <mergeCell ref="C75:C77"/>
    <mergeCell ref="C78:C84"/>
    <mergeCell ref="C85:C87"/>
    <mergeCell ref="C88:C108"/>
    <mergeCell ref="C109:C11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 ANUAL 2024</vt:lpstr>
      <vt:lpstr>Hoja1</vt:lpstr>
      <vt:lpstr>CORRELACIÓN DE OBJETIVOS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lalva@azucarperu.com.pe</dc:creator>
  <cp:lastModifiedBy>KRomeroG</cp:lastModifiedBy>
  <dcterms:created xsi:type="dcterms:W3CDTF">2013-08-05T17:40:00Z</dcterms:created>
  <cp:lastPrinted>2023-12-05T13:57:00Z</cp:lastPrinted>
  <dcterms:modified xsi:type="dcterms:W3CDTF">2024-10-01T21:22:58Z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ICV">
    <vt:lpwstr>3A761B2216434AEF89316E309D6C4EAE_12</vt:lpwstr>
  </property>
  <property fmtid="{D5CDD505-2E9C-101B-9397-08002B2CF9AE}" pid="4" name="KSOProductBuildVer">
    <vt:lpwstr>2058-12.2.0.18283</vt:lpwstr>
  </property>
</Properties>
</file>